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y Garcia\Documents\Chat Interno\"/>
    </mc:Choice>
  </mc:AlternateContent>
  <xr:revisionPtr revIDLastSave="0" documentId="13_ncr:1_{D6A7ACD5-FC34-4ED7-B740-18DFB412834D}" xr6:coauthVersionLast="45" xr6:coauthVersionMax="45" xr10:uidLastSave="{00000000-0000-0000-0000-000000000000}"/>
  <bookViews>
    <workbookView xWindow="-120" yWindow="-120" windowWidth="20730" windowHeight="11160" xr2:uid="{E89D39C0-C4C5-44A9-AD7E-5C277C7F23C4}"/>
  </bookViews>
  <sheets>
    <sheet name="2do cuat" sheetId="4" r:id="rId1"/>
  </sheets>
  <definedNames>
    <definedName name="_xlnm.Print_Area" localSheetId="0">'2do cuat'!$A$1:$N$94</definedName>
    <definedName name="_xlnm.Print_Titles" localSheetId="0">'2do cuat'!$1:$7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3" i="4" l="1"/>
  <c r="K93" i="4"/>
  <c r="J93" i="4"/>
  <c r="I93" i="4"/>
  <c r="H93" i="4"/>
  <c r="G93" i="4"/>
  <c r="F93" i="4"/>
  <c r="E93" i="4"/>
  <c r="D93" i="4"/>
  <c r="C93" i="4"/>
  <c r="L92" i="4"/>
  <c r="M92" i="4" s="1"/>
  <c r="M93" i="4" s="1"/>
  <c r="K91" i="4"/>
  <c r="J91" i="4"/>
  <c r="I91" i="4"/>
  <c r="H91" i="4"/>
  <c r="G91" i="4"/>
  <c r="F91" i="4"/>
  <c r="E91" i="4"/>
  <c r="D91" i="4"/>
  <c r="C91" i="4"/>
  <c r="M90" i="4"/>
  <c r="L90" i="4"/>
  <c r="L89" i="4"/>
  <c r="M89" i="4" s="1"/>
  <c r="K88" i="4"/>
  <c r="J88" i="4"/>
  <c r="I88" i="4"/>
  <c r="H88" i="4"/>
  <c r="G88" i="4"/>
  <c r="F88" i="4"/>
  <c r="E88" i="4"/>
  <c r="D88" i="4"/>
  <c r="C88" i="4"/>
  <c r="L87" i="4"/>
  <c r="N87" i="4" s="1"/>
  <c r="L86" i="4"/>
  <c r="N86" i="4" s="1"/>
  <c r="L85" i="4"/>
  <c r="N85" i="4" s="1"/>
  <c r="L84" i="4"/>
  <c r="M84" i="4" s="1"/>
  <c r="L83" i="4"/>
  <c r="N83" i="4" s="1"/>
  <c r="K82" i="4"/>
  <c r="J82" i="4"/>
  <c r="I82" i="4"/>
  <c r="H82" i="4"/>
  <c r="G82" i="4"/>
  <c r="F82" i="4"/>
  <c r="E82" i="4"/>
  <c r="D82" i="4"/>
  <c r="C82" i="4"/>
  <c r="N81" i="4"/>
  <c r="M81" i="4"/>
  <c r="L81" i="4"/>
  <c r="L80" i="4"/>
  <c r="N80" i="4" s="1"/>
  <c r="L79" i="4"/>
  <c r="N79" i="4" s="1"/>
  <c r="L78" i="4"/>
  <c r="M78" i="4" s="1"/>
  <c r="L77" i="4"/>
  <c r="N77" i="4" s="1"/>
  <c r="L76" i="4"/>
  <c r="N76" i="4" s="1"/>
  <c r="L75" i="4"/>
  <c r="N75" i="4" s="1"/>
  <c r="L74" i="4"/>
  <c r="M74" i="4" s="1"/>
  <c r="M73" i="4"/>
  <c r="L73" i="4"/>
  <c r="N73" i="4" s="1"/>
  <c r="L72" i="4"/>
  <c r="L71" i="4"/>
  <c r="L70" i="4"/>
  <c r="M70" i="4" s="1"/>
  <c r="L69" i="4"/>
  <c r="M69" i="4" s="1"/>
  <c r="L68" i="4"/>
  <c r="N68" i="4" s="1"/>
  <c r="L67" i="4"/>
  <c r="M67" i="4" s="1"/>
  <c r="L66" i="4"/>
  <c r="M66" i="4" s="1"/>
  <c r="L65" i="4"/>
  <c r="N65" i="4" s="1"/>
  <c r="L64" i="4"/>
  <c r="N64" i="4" s="1"/>
  <c r="L63" i="4"/>
  <c r="N63" i="4" s="1"/>
  <c r="L62" i="4"/>
  <c r="M62" i="4" s="1"/>
  <c r="L61" i="4"/>
  <c r="M61" i="4" s="1"/>
  <c r="L60" i="4"/>
  <c r="N60" i="4" s="1"/>
  <c r="L59" i="4"/>
  <c r="N59" i="4" s="1"/>
  <c r="L58" i="4"/>
  <c r="M58" i="4" s="1"/>
  <c r="N57" i="4"/>
  <c r="L57" i="4"/>
  <c r="M57" i="4" s="1"/>
  <c r="L56" i="4"/>
  <c r="N56" i="4" s="1"/>
  <c r="L55" i="4"/>
  <c r="M55" i="4" s="1"/>
  <c r="L54" i="4"/>
  <c r="M54" i="4" s="1"/>
  <c r="N53" i="4"/>
  <c r="L53" i="4"/>
  <c r="M53" i="4" s="1"/>
  <c r="L52" i="4"/>
  <c r="N52" i="4" s="1"/>
  <c r="L51" i="4"/>
  <c r="N50" i="4"/>
  <c r="L50" i="4"/>
  <c r="K49" i="4"/>
  <c r="J49" i="4"/>
  <c r="I49" i="4"/>
  <c r="H49" i="4"/>
  <c r="G49" i="4"/>
  <c r="F49" i="4"/>
  <c r="F94" i="4" s="1"/>
  <c r="E49" i="4"/>
  <c r="D49" i="4"/>
  <c r="L48" i="4"/>
  <c r="M48" i="4" s="1"/>
  <c r="L47" i="4"/>
  <c r="C47" i="4"/>
  <c r="L46" i="4"/>
  <c r="M46" i="4" s="1"/>
  <c r="L45" i="4"/>
  <c r="N45" i="4" s="1"/>
  <c r="L44" i="4"/>
  <c r="M44" i="4" s="1"/>
  <c r="L43" i="4"/>
  <c r="M43" i="4" s="1"/>
  <c r="M42" i="4"/>
  <c r="L42" i="4"/>
  <c r="L41" i="4"/>
  <c r="M41" i="4" s="1"/>
  <c r="L40" i="4"/>
  <c r="M40" i="4" s="1"/>
  <c r="M39" i="4"/>
  <c r="L39" i="4"/>
  <c r="L38" i="4"/>
  <c r="N38" i="4" s="1"/>
  <c r="L37" i="4"/>
  <c r="M37" i="4" s="1"/>
  <c r="L36" i="4"/>
  <c r="N36" i="4" s="1"/>
  <c r="L35" i="4"/>
  <c r="M35" i="4" s="1"/>
  <c r="L34" i="4"/>
  <c r="M34" i="4" s="1"/>
  <c r="L33" i="4"/>
  <c r="N33" i="4" s="1"/>
  <c r="L32" i="4"/>
  <c r="N32" i="4" s="1"/>
  <c r="L31" i="4"/>
  <c r="N31" i="4" s="1"/>
  <c r="L30" i="4"/>
  <c r="M30" i="4" s="1"/>
  <c r="L29" i="4"/>
  <c r="M29" i="4" s="1"/>
  <c r="L28" i="4"/>
  <c r="M28" i="4" s="1"/>
  <c r="L27" i="4"/>
  <c r="N27" i="4" s="1"/>
  <c r="L26" i="4"/>
  <c r="M26" i="4" s="1"/>
  <c r="L25" i="4"/>
  <c r="M25" i="4" s="1"/>
  <c r="L24" i="4"/>
  <c r="N24" i="4" s="1"/>
  <c r="L23" i="4"/>
  <c r="M23" i="4" s="1"/>
  <c r="L22" i="4"/>
  <c r="M22" i="4" s="1"/>
  <c r="L21" i="4"/>
  <c r="M21" i="4" s="1"/>
  <c r="L20" i="4"/>
  <c r="N20" i="4" s="1"/>
  <c r="C20" i="4"/>
  <c r="N19" i="4"/>
  <c r="L19" i="4"/>
  <c r="M19" i="4" s="1"/>
  <c r="L18" i="4"/>
  <c r="N18" i="4" s="1"/>
  <c r="K17" i="4"/>
  <c r="J17" i="4"/>
  <c r="I17" i="4"/>
  <c r="H17" i="4"/>
  <c r="F17" i="4"/>
  <c r="E17" i="4"/>
  <c r="D17" i="4"/>
  <c r="C17" i="4"/>
  <c r="L16" i="4"/>
  <c r="N16" i="4" s="1"/>
  <c r="L15" i="4"/>
  <c r="M15" i="4" s="1"/>
  <c r="L14" i="4"/>
  <c r="N14" i="4" s="1"/>
  <c r="L13" i="4"/>
  <c r="N13" i="4" s="1"/>
  <c r="G12" i="4"/>
  <c r="L12" i="4" s="1"/>
  <c r="L11" i="4"/>
  <c r="N11" i="4" s="1"/>
  <c r="N10" i="4"/>
  <c r="L10" i="4"/>
  <c r="M10" i="4" s="1"/>
  <c r="G8" i="4"/>
  <c r="L8" i="4" s="1"/>
  <c r="N74" i="4" l="1"/>
  <c r="G17" i="4"/>
  <c r="G94" i="4" s="1"/>
  <c r="N61" i="4"/>
  <c r="N37" i="4"/>
  <c r="M45" i="4"/>
  <c r="N69" i="4"/>
  <c r="M14" i="4"/>
  <c r="M31" i="4"/>
  <c r="K94" i="4"/>
  <c r="M77" i="4"/>
  <c r="M86" i="4"/>
  <c r="M91" i="4"/>
  <c r="L82" i="4"/>
  <c r="N82" i="4" s="1"/>
  <c r="N70" i="4"/>
  <c r="N92" i="4"/>
  <c r="M36" i="4"/>
  <c r="N54" i="4"/>
  <c r="N15" i="4"/>
  <c r="N47" i="4"/>
  <c r="M65" i="4"/>
  <c r="N78" i="4"/>
  <c r="N58" i="4"/>
  <c r="N84" i="4"/>
  <c r="H94" i="4"/>
  <c r="M85" i="4"/>
  <c r="D94" i="4"/>
  <c r="M20" i="4"/>
  <c r="M27" i="4"/>
  <c r="E94" i="4"/>
  <c r="N66" i="4"/>
  <c r="I94" i="4"/>
  <c r="J94" i="4"/>
  <c r="N62" i="4"/>
  <c r="N93" i="4"/>
  <c r="N12" i="4"/>
  <c r="M12" i="4"/>
  <c r="M8" i="4"/>
  <c r="L17" i="4"/>
  <c r="N17" i="4" s="1"/>
  <c r="N8" i="4"/>
  <c r="M18" i="4"/>
  <c r="M47" i="4"/>
  <c r="M16" i="4"/>
  <c r="M51" i="4"/>
  <c r="M59" i="4"/>
  <c r="M71" i="4"/>
  <c r="M75" i="4"/>
  <c r="M79" i="4"/>
  <c r="N55" i="4"/>
  <c r="N67" i="4"/>
  <c r="M83" i="4"/>
  <c r="M13" i="4"/>
  <c r="N30" i="4"/>
  <c r="N34" i="4"/>
  <c r="N44" i="4"/>
  <c r="N48" i="4"/>
  <c r="M52" i="4"/>
  <c r="M56" i="4"/>
  <c r="M60" i="4"/>
  <c r="M64" i="4"/>
  <c r="M68" i="4"/>
  <c r="M72" i="4"/>
  <c r="M76" i="4"/>
  <c r="M80" i="4"/>
  <c r="M33" i="4"/>
  <c r="M24" i="4"/>
  <c r="M63" i="4"/>
  <c r="L91" i="4"/>
  <c r="N91" i="4" s="1"/>
  <c r="C49" i="4"/>
  <c r="C94" i="4" s="1"/>
  <c r="C97" i="4" s="1"/>
  <c r="L88" i="4"/>
  <c r="N88" i="4" s="1"/>
  <c r="L49" i="4"/>
  <c r="M11" i="4"/>
  <c r="N22" i="4"/>
  <c r="M32" i="4"/>
  <c r="M50" i="4"/>
  <c r="M38" i="4"/>
  <c r="M87" i="4"/>
  <c r="M49" i="4" l="1"/>
  <c r="M88" i="4"/>
  <c r="L94" i="4"/>
  <c r="N94" i="4" s="1"/>
  <c r="N49" i="4"/>
  <c r="M82" i="4"/>
  <c r="M17" i="4"/>
  <c r="M94" i="4" l="1"/>
</calcChain>
</file>

<file path=xl/sharedStrings.xml><?xml version="1.0" encoding="utf-8"?>
<sst xmlns="http://schemas.openxmlformats.org/spreadsheetml/2006/main" count="213" uniqueCount="114">
  <si>
    <t>MINISTERIO DE COMUNICACIONES, INFRAESTRUCTURA Y VIVIENDA</t>
  </si>
  <si>
    <t>EJECUCIÓN PRESUPUESTARIA POR RENGLÓN DE GASTOS</t>
  </si>
  <si>
    <t>UNIDAD DE CONTROL Y SUPERVISIÓN DE CABLE -UNCOSU-</t>
  </si>
  <si>
    <t>Renglon</t>
  </si>
  <si>
    <t>Descripción</t>
  </si>
  <si>
    <t>Total</t>
  </si>
  <si>
    <t>Saldo</t>
  </si>
  <si>
    <t>%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</si>
  <si>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</si>
  <si>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</si>
  <si>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</si>
  <si>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</si>
  <si>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</si>
  <si>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</si>
  <si>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</si>
  <si>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</si>
  <si>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021</t>
  </si>
  <si>
    <t>Personal Supernumerario</t>
  </si>
  <si>
    <t xml:space="preserve"> Q                    -   </t>
  </si>
  <si>
    <t>022</t>
  </si>
  <si>
    <t>Personal Temporal</t>
  </si>
  <si>
    <t>026</t>
  </si>
  <si>
    <t>Complementoi por calidad profesional al personal temporal</t>
  </si>
  <si>
    <t>027</t>
  </si>
  <si>
    <t>Complementos Específicos al Personal Temporal</t>
  </si>
  <si>
    <t>029</t>
  </si>
  <si>
    <t>Otras Remuneraciones de Personal Temporal</t>
  </si>
  <si>
    <t>071</t>
  </si>
  <si>
    <t>Aguinaldo</t>
  </si>
  <si>
    <t>072</t>
  </si>
  <si>
    <t>Bono 14</t>
  </si>
  <si>
    <t>073</t>
  </si>
  <si>
    <t>Bono Vacacional</t>
  </si>
  <si>
    <t>Total Grupo de Gasto 000</t>
  </si>
  <si>
    <t>Energía Eléctrica</t>
  </si>
  <si>
    <t>Agua</t>
  </si>
  <si>
    <t>Telefonía</t>
  </si>
  <si>
    <t>Correos y Telégrafos</t>
  </si>
  <si>
    <t>Extracción de Basura y Destrucción de desechos sólidos</t>
  </si>
  <si>
    <t>Divulgación e Información</t>
  </si>
  <si>
    <t>Impresión, Encuadernación y Reproducción</t>
  </si>
  <si>
    <t>Viáticos en el Exterior</t>
  </si>
  <si>
    <t>Viáticos en el Interior</t>
  </si>
  <si>
    <t>Reconocimiento de Gastos</t>
  </si>
  <si>
    <t>Transporte de Personas</t>
  </si>
  <si>
    <t>Fletes</t>
  </si>
  <si>
    <t>Arrendamiento de Edificios y locales</t>
  </si>
  <si>
    <t>Derecho de Bienes Intangibles</t>
  </si>
  <si>
    <t>Mantenimiento y Reparación de Equipo de oficina</t>
  </si>
  <si>
    <t>Mantenimiento y Reparación de Medios de Transporte</t>
  </si>
  <si>
    <t>Mantenimiento y Reparación de Equipo para comunicaciones</t>
  </si>
  <si>
    <t>Mantenimiento y Rearación de Equipo de Cómputo</t>
  </si>
  <si>
    <t>Mantenimiento y Reparación de Otras Maquinarias y Equipos</t>
  </si>
  <si>
    <t>Mantenimiento y Reparación de Edificios</t>
  </si>
  <si>
    <t>Mantenimiento y Reparación de Instalaciones</t>
  </si>
  <si>
    <t>Servicios Jurídicos</t>
  </si>
  <si>
    <t>Servicios Económicos, Financieros, Contables y de Auditoría</t>
  </si>
  <si>
    <t>Servicios de Capacitación</t>
  </si>
  <si>
    <t>Servicios de Informática y Sistemas Computarizados</t>
  </si>
  <si>
    <t>Otros Estudios y/o Servicios</t>
  </si>
  <si>
    <t>Primas y Gastos Seguros y Fianzas</t>
  </si>
  <si>
    <t>Impuestos, derechos y tasas</t>
  </si>
  <si>
    <t>Servicios de aatención y protocolo</t>
  </si>
  <si>
    <t>Servicios de vigilancia</t>
  </si>
  <si>
    <t>Otros Servicios</t>
  </si>
  <si>
    <t>Total Grupo de Gasto 100</t>
  </si>
  <si>
    <t>Alimentos para personas</t>
  </si>
  <si>
    <t>Productos agroforestales, madera</t>
  </si>
  <si>
    <t>Acabados Textiles</t>
  </si>
  <si>
    <t>Prendas de vestir</t>
  </si>
  <si>
    <t>Otros textiles y vestuario</t>
  </si>
  <si>
    <t>Papel de Escritorio</t>
  </si>
  <si>
    <t>Papeles Comerciales, Cartulinas, Cartones y Otros</t>
  </si>
  <si>
    <t>Productos de papel o Cartón</t>
  </si>
  <si>
    <t>Productos de Artes Gráficas</t>
  </si>
  <si>
    <t>Libros, Revistas y Periódicos</t>
  </si>
  <si>
    <t>Especies Timbradas y Valores</t>
  </si>
  <si>
    <t>Llantas y Neumáticos</t>
  </si>
  <si>
    <t>Artículos de Caucho</t>
  </si>
  <si>
    <t>Elementos y Compuestos Químicos</t>
  </si>
  <si>
    <t>Combustibles y Lubricantes</t>
  </si>
  <si>
    <t>Productos Medicinales y Farmacéuticos</t>
  </si>
  <si>
    <t>Tintes, Pinturas y Colorantes</t>
  </si>
  <si>
    <t>Productos plásticos, nylon, Vinil y P.V.C</t>
  </si>
  <si>
    <t>Otros productos químicos y conexos</t>
  </si>
  <si>
    <t>Productos de loza y porcelana</t>
  </si>
  <si>
    <t>Productos de Metal y sus Aleaciones</t>
  </si>
  <si>
    <t>Estructuras Metálicas Acabadas</t>
  </si>
  <si>
    <t>Herramientas Menores</t>
  </si>
  <si>
    <t>Otros productos metálicos</t>
  </si>
  <si>
    <t>Útiles de Oficina</t>
  </si>
  <si>
    <t>Utiles Sanitarios, de Limpieza y de Uso personal</t>
  </si>
  <si>
    <t>Útiles Educacionales y Culturales</t>
  </si>
  <si>
    <t>Útiles Menores, sunimistros e instrumental médico-quirurjicos, de laboratorio y cuidados de la salud</t>
  </si>
  <si>
    <t>Útiles de Cocina y Comedor</t>
  </si>
  <si>
    <t>Materiales, Productos y Accs. Eléctrico, Cableado, Estructurado de redes informáticas y Telefónicas</t>
  </si>
  <si>
    <t>Accesorios y Repuestos en General</t>
  </si>
  <si>
    <t>Otros Materiale y Suministros</t>
  </si>
  <si>
    <t>Total Grupo de Gasto 200</t>
  </si>
  <si>
    <t>Equipo de Transporte</t>
  </si>
  <si>
    <t>Equipo para comunicaciones</t>
  </si>
  <si>
    <t>Equipo de Cómputo</t>
  </si>
  <si>
    <t>Otras Maquinarias y Equipo</t>
  </si>
  <si>
    <t>Total Grupo de Gasto 300</t>
  </si>
  <si>
    <t>Indemnizaciones al Personal</t>
  </si>
  <si>
    <t>Vacaciones Pagadas por Retiro</t>
  </si>
  <si>
    <t>Total Grupo de Gasto 400</t>
  </si>
  <si>
    <t>Sentencias Judiciales</t>
  </si>
  <si>
    <t>Total Grupo de Gasto 900</t>
  </si>
  <si>
    <t>Total Unidad Ejecutora 208</t>
  </si>
  <si>
    <t>Presupuesto 2021</t>
  </si>
  <si>
    <t>Ejecución Primer Cuatrimestre 2021</t>
  </si>
  <si>
    <t>Ejecución segundo cuatrimestre 2021</t>
  </si>
  <si>
    <t>Mobiliario de Equipo y Oficina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</si>
</sst>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</font>
    <font>
      <b/>
      <u/>
      <sz val="12"/>
      <name val="Arial Narrow"/>
      <family val="2"/>
    </font>
    <font>
      <b/>
      <u/>
      <sz val="13"/>
      <name val="Arial Narrow"/>
      <family val="2"/>
    </font>
    <font>
      <b/>
      <u/>
      <sz val="16"/>
      <name val="Garamond"/>
      <family val="1"/>
    </font>
    <font>
      <sz val="8.5"/>
      <color indexed="8"/>
      <name val="Garamond"/>
      <family val="1"/>
    </font>
    <font>
      <b/>
      <u/>
      <sz val="14"/>
      <name val="Garamond"/>
      <family val="1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10" fontId="5" fillId="0" borderId="0" xfId="3" applyNumberFormat="1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7" fillId="0" borderId="0" xfId="3" applyFont="1" applyAlignment="1">
      <alignment horizontal="center"/>
    </xf>
    <xf numFmtId="0" fontId="7" fillId="0" borderId="0" xfId="3" applyFont="1"/>
    <xf numFmtId="10" fontId="4" fillId="0" borderId="0" xfId="3" applyNumberFormat="1" applyFont="1" applyAlignment="1">
      <alignment horizontal="center" vertical="center" wrapText="1"/>
    </xf>
    <xf numFmtId="0" fontId="8" fillId="0" borderId="0" xfId="3" applyFont="1"/>
    <xf numFmtId="0" fontId="9" fillId="0" borderId="0" xfId="0" applyFont="1"/>
    <xf numFmtId="10" fontId="9" fillId="0" borderId="0" xfId="0" applyNumberFormat="1" applyFont="1"/>
    <xf numFmtId="0" fontId="0" fillId="2" borderId="0" xfId="0" applyFill="1"/>
    <xf numFmtId="10" fontId="11" fillId="0" borderId="1" xfId="2" applyNumberFormat="1" applyFont="1" applyFill="1" applyBorder="1" applyAlignment="1">
      <alignment horizontal="center" vertical="center" wrapText="1" readingOrder="1"/>
    </xf>
    <xf numFmtId="44" fontId="12" fillId="2" borderId="1" xfId="1" applyFont="1" applyFill="1" applyBorder="1" applyAlignment="1">
      <alignment horizontal="center" vertical="center" wrapText="1" readingOrder="1"/>
    </xf>
    <xf numFmtId="10" fontId="12" fillId="2" borderId="1" xfId="2" applyNumberFormat="1" applyFont="1" applyFill="1" applyBorder="1" applyAlignment="1">
      <alignment horizontal="center" vertical="center" wrapText="1" readingOrder="1"/>
    </xf>
    <xf numFmtId="0" fontId="2" fillId="0" borderId="0" xfId="0" applyFont="1"/>
    <xf numFmtId="10" fontId="12" fillId="2" borderId="1" xfId="1" applyNumberFormat="1" applyFont="1" applyFill="1" applyBorder="1" applyAlignment="1">
      <alignment horizontal="center" vertical="center" wrapText="1" readingOrder="1"/>
    </xf>
    <xf numFmtId="44" fontId="9" fillId="0" borderId="0" xfId="0" applyNumberFormat="1" applyFont="1"/>
    <xf numFmtId="10" fontId="0" fillId="0" borderId="0" xfId="0" applyNumberFormat="1"/>
    <xf numFmtId="0" fontId="11" fillId="0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  <xf numFmtId="0" fontId="11" fillId="0" borderId="1" xfId="0" quotePrefix="1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0" fontId="11" fillId="0" borderId="1" xfId="0" quotePrefix="1" applyFont="1" applyFill="1" applyBorder="1" applyAlignment="1">
      <alignment horizontal="center" vertical="center" wrapText="1" readingOrder="1"/>
    </xf>
    <xf numFmtId="0" fontId="11" fillId="0" borderId="1" xfId="0" applyFont="1" applyFill="1" applyBorder="1" applyAlignment="1">
      <alignment horizontal="left" vertical="center" wrapText="1" readingOrder="1"/>
    </xf>
    <xf numFmtId="0" fontId="0" fillId="0" borderId="0" xfId="0" applyFill="1"/>
    <xf numFmtId="0" fontId="12" fillId="2" borderId="2" xfId="0" applyFont="1" applyFill="1" applyBorder="1" applyAlignment="1">
      <alignment horizontal="center" vertical="center" wrapText="1" readingOrder="1"/>
    </xf>
    <xf numFmtId="0" fontId="12" fillId="2" borderId="4" xfId="0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10" fontId="11" fillId="0" borderId="5" xfId="2" applyNumberFormat="1" applyFont="1" applyFill="1" applyBorder="1" applyAlignment="1">
      <alignment horizontal="center" vertical="center" wrapText="1" readingOrder="1"/>
    </xf>
    <xf numFmtId="10" fontId="11" fillId="0" borderId="6" xfId="2" applyNumberFormat="1" applyFont="1" applyFill="1" applyBorder="1" applyAlignment="1">
      <alignment horizontal="center" vertical="center" wrapText="1" readingOrder="1"/>
    </xf>
    <xf numFmtId="10" fontId="10" fillId="2" borderId="5" xfId="0" applyNumberFormat="1" applyFont="1" applyFill="1" applyBorder="1" applyAlignment="1">
      <alignment horizontal="center" vertical="center" wrapText="1" readingOrder="1"/>
    </xf>
    <xf numFmtId="10" fontId="10" fillId="2" borderId="6" xfId="0" applyNumberFormat="1" applyFont="1" applyFill="1" applyBorder="1" applyAlignment="1">
      <alignment horizontal="center" vertical="center" wrapText="1" readingOrder="1"/>
    </xf>
    <xf numFmtId="0" fontId="11" fillId="0" borderId="1" xfId="0" quotePrefix="1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0" fontId="4" fillId="0" borderId="0" xfId="3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 readingOrder="1"/>
    </xf>
    <xf numFmtId="0" fontId="10" fillId="2" borderId="2" xfId="0" applyFont="1" applyFill="1" applyBorder="1" applyAlignment="1">
      <alignment horizontal="center" vertical="center" wrapText="1" readingOrder="1"/>
    </xf>
    <xf numFmtId="0" fontId="10" fillId="2" borderId="3" xfId="0" applyFont="1" applyFill="1" applyBorder="1" applyAlignment="1">
      <alignment horizontal="center" vertical="center" wrapText="1" readingOrder="1"/>
    </xf>
    <xf numFmtId="0" fontId="10" fillId="2" borderId="4" xfId="0" applyFont="1" applyFill="1" applyBorder="1" applyAlignment="1">
      <alignment horizontal="center" vertical="center" wrapText="1" readingOrder="1"/>
    </xf>
  </cellXfs>
  <cellStyles count="4">
    <cellStyle name="Moneda" xfId="1" builtinId="4"/>
    <cellStyle name="Normal" xfId="0" builtinId="0"/>
    <cellStyle name="Normal 2" xfId="3" xr:uid="{661522C0-8E4F-4D7C-8D12-7DA9A70C18CD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9E9EB-3B3E-443D-9ACE-33662A8921BA}">
  <dimension ref="A1:V97"/>
  <sheetViews>
    <sheetView tabSelected="1" view="pageBreakPreview" topLeftCell="E79" zoomScaleNormal="115" zoomScaleSheetLayoutView="100" workbookViewId="0">
      <selection activeCell="A4" sqref="A4:M4"/>
    </sheetView>
  </sheetViews>
  <sheetFormatPr baseColWidth="10" defaultRowHeight="15" x14ac:dyDescent="0.25"/>
  <cols>
    <col min="1" max="1" width="11.5703125" bestFit="1" customWidth="1"/>
    <col min="2" max="2" width="27.85546875" bestFit="1" customWidth="1"/>
    <col min="3" max="13" width="14.42578125" customWidth="1"/>
    <col min="14" max="14" width="9" style="16" bestFit="1" customWidth="1"/>
  </cols>
  <sheetData>
    <row r="1" spans="1:22" s="4" customFormat="1" ht="21" customHeigh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1"/>
      <c r="O1" s="2"/>
      <c r="P1" s="2"/>
      <c r="Q1" s="2"/>
      <c r="R1" s="2"/>
      <c r="S1" s="2"/>
      <c r="T1" s="2"/>
      <c r="U1" s="2"/>
      <c r="V1" s="3"/>
    </row>
    <row r="2" spans="1:22" s="4" customFormat="1" ht="18.75" x14ac:dyDescent="0.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5"/>
      <c r="O2" s="6"/>
      <c r="P2" s="6"/>
      <c r="Q2" s="6"/>
      <c r="R2" s="6"/>
      <c r="S2" s="6"/>
      <c r="T2" s="6"/>
      <c r="U2" s="6"/>
      <c r="V2" s="3"/>
    </row>
    <row r="3" spans="1:22" s="4" customFormat="1" ht="18.75" x14ac:dyDescent="0.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5"/>
      <c r="O3" s="6"/>
      <c r="P3" s="6"/>
      <c r="Q3" s="6"/>
      <c r="R3" s="6"/>
      <c r="S3" s="6"/>
      <c r="T3" s="6"/>
      <c r="U3" s="6"/>
      <c r="V3" s="3"/>
    </row>
    <row r="4" spans="1:22" s="4" customFormat="1" ht="15.7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5"/>
      <c r="O4" s="6"/>
      <c r="P4" s="6"/>
      <c r="Q4" s="6"/>
      <c r="R4" s="6"/>
      <c r="S4" s="6"/>
      <c r="T4" s="6"/>
      <c r="U4" s="6"/>
      <c r="V4" s="3"/>
    </row>
    <row r="5" spans="1:22" ht="15.75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</row>
    <row r="6" spans="1:22" s="9" customFormat="1" ht="42" customHeight="1" x14ac:dyDescent="0.25">
      <c r="A6" s="37" t="s">
        <v>3</v>
      </c>
      <c r="B6" s="37" t="s">
        <v>4</v>
      </c>
      <c r="C6" s="37" t="s">
        <v>110</v>
      </c>
      <c r="D6" s="38" t="s">
        <v>111</v>
      </c>
      <c r="E6" s="39"/>
      <c r="F6" s="39"/>
      <c r="G6" s="40"/>
      <c r="H6" s="38" t="s">
        <v>112</v>
      </c>
      <c r="I6" s="39"/>
      <c r="J6" s="39"/>
      <c r="K6" s="40"/>
      <c r="L6" s="37" t="s">
        <v>5</v>
      </c>
      <c r="M6" s="37" t="s">
        <v>6</v>
      </c>
      <c r="N6" s="31" t="s">
        <v>7</v>
      </c>
    </row>
    <row r="7" spans="1:22" s="9" customFormat="1" ht="15.75" customHeight="1" x14ac:dyDescent="0.25">
      <c r="A7" s="37"/>
      <c r="B7" s="37"/>
      <c r="C7" s="37"/>
      <c r="D7" s="18" t="s">
        <v>8</v>
      </c>
      <c r="E7" s="18" t="s">
        <v>9</v>
      </c>
      <c r="F7" s="18" t="s">
        <v>10</v>
      </c>
      <c r="G7" s="18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37"/>
      <c r="M7" s="37"/>
      <c r="N7" s="32"/>
    </row>
    <row r="8" spans="1:22" x14ac:dyDescent="0.25">
      <c r="A8" s="33" t="s">
        <v>16</v>
      </c>
      <c r="B8" s="35" t="s">
        <v>17</v>
      </c>
      <c r="C8" s="28">
        <v>66468</v>
      </c>
      <c r="D8" s="28" t="s">
        <v>18</v>
      </c>
      <c r="E8" s="28" t="s">
        <v>18</v>
      </c>
      <c r="F8" s="28" t="s">
        <v>18</v>
      </c>
      <c r="G8" s="28">
        <f>5539*4</f>
        <v>22156</v>
      </c>
      <c r="H8" s="28">
        <v>5539</v>
      </c>
      <c r="I8" s="28">
        <v>5539</v>
      </c>
      <c r="J8" s="28">
        <v>5539</v>
      </c>
      <c r="K8" s="28">
        <v>5539</v>
      </c>
      <c r="L8" s="28">
        <f>SUM(D8:K9)</f>
        <v>44312</v>
      </c>
      <c r="M8" s="28">
        <f>C8-L8</f>
        <v>22156</v>
      </c>
      <c r="N8" s="29">
        <f>L8/C8</f>
        <v>0.66666666666666663</v>
      </c>
    </row>
    <row r="9" spans="1:22" x14ac:dyDescent="0.25">
      <c r="A9" s="34"/>
      <c r="B9" s="3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30"/>
    </row>
    <row r="10" spans="1:22" x14ac:dyDescent="0.25">
      <c r="A10" s="19" t="s">
        <v>19</v>
      </c>
      <c r="B10" s="21" t="s">
        <v>20</v>
      </c>
      <c r="C10" s="22">
        <v>222000</v>
      </c>
      <c r="D10" s="22">
        <v>18500</v>
      </c>
      <c r="E10" s="22">
        <v>18500</v>
      </c>
      <c r="F10" s="22">
        <v>0</v>
      </c>
      <c r="G10" s="22">
        <v>37000</v>
      </c>
      <c r="H10" s="22">
        <v>18500</v>
      </c>
      <c r="I10" s="22">
        <v>18500</v>
      </c>
      <c r="J10" s="22">
        <v>18500</v>
      </c>
      <c r="K10" s="22">
        <v>18500</v>
      </c>
      <c r="L10" s="22">
        <f t="shared" ref="L10:L16" si="0">SUM(D10:K10)</f>
        <v>148000</v>
      </c>
      <c r="M10" s="22">
        <f>C10-L10</f>
        <v>74000</v>
      </c>
      <c r="N10" s="10">
        <f t="shared" ref="N10:N20" si="1">L10/C10</f>
        <v>0.66666666666666663</v>
      </c>
    </row>
    <row r="11" spans="1:22" ht="25.5" x14ac:dyDescent="0.25">
      <c r="A11" s="19" t="s">
        <v>21</v>
      </c>
      <c r="B11" s="21" t="s">
        <v>22</v>
      </c>
      <c r="C11" s="22">
        <v>4500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f t="shared" si="0"/>
        <v>0</v>
      </c>
      <c r="M11" s="22">
        <f>C11-L11</f>
        <v>4500</v>
      </c>
      <c r="N11" s="10">
        <f t="shared" si="1"/>
        <v>0</v>
      </c>
    </row>
    <row r="12" spans="1:22" ht="25.5" x14ac:dyDescent="0.25">
      <c r="A12" s="19" t="s">
        <v>23</v>
      </c>
      <c r="B12" s="21" t="s">
        <v>24</v>
      </c>
      <c r="C12" s="22">
        <v>18000</v>
      </c>
      <c r="D12" s="22">
        <v>250</v>
      </c>
      <c r="E12" s="22">
        <v>250</v>
      </c>
      <c r="F12" s="22" t="s">
        <v>18</v>
      </c>
      <c r="G12" s="22">
        <f>(1250*4)+500</f>
        <v>5500</v>
      </c>
      <c r="H12" s="22">
        <v>1500</v>
      </c>
      <c r="I12" s="22">
        <v>1500</v>
      </c>
      <c r="J12" s="22">
        <v>1500</v>
      </c>
      <c r="K12" s="22">
        <v>1500</v>
      </c>
      <c r="L12" s="22">
        <f t="shared" si="0"/>
        <v>12000</v>
      </c>
      <c r="M12" s="22">
        <f>C12-L12</f>
        <v>6000</v>
      </c>
      <c r="N12" s="10">
        <f t="shared" si="1"/>
        <v>0.66666666666666663</v>
      </c>
    </row>
    <row r="13" spans="1:22" s="25" customFormat="1" ht="25.5" x14ac:dyDescent="0.25">
      <c r="A13" s="23" t="s">
        <v>25</v>
      </c>
      <c r="B13" s="24" t="s">
        <v>26</v>
      </c>
      <c r="C13" s="22">
        <v>3850017</v>
      </c>
      <c r="D13" s="22">
        <v>354516.15</v>
      </c>
      <c r="E13" s="22" t="s">
        <v>18</v>
      </c>
      <c r="F13" s="22" t="s">
        <v>18</v>
      </c>
      <c r="G13" s="22">
        <v>1263608.8600000001</v>
      </c>
      <c r="H13" s="22">
        <v>438500</v>
      </c>
      <c r="I13" s="22">
        <v>438500</v>
      </c>
      <c r="J13" s="22">
        <v>0</v>
      </c>
      <c r="K13" s="22">
        <v>795000</v>
      </c>
      <c r="L13" s="22">
        <f t="shared" si="0"/>
        <v>3290125.0100000002</v>
      </c>
      <c r="M13" s="22">
        <f>+C13-L13</f>
        <v>559891.98999999976</v>
      </c>
      <c r="N13" s="10">
        <f t="shared" si="1"/>
        <v>0.85457415123102065</v>
      </c>
    </row>
    <row r="14" spans="1:22" x14ac:dyDescent="0.25">
      <c r="A14" s="19" t="s">
        <v>27</v>
      </c>
      <c r="B14" s="21" t="s">
        <v>28</v>
      </c>
      <c r="C14" s="22">
        <v>25414</v>
      </c>
      <c r="D14" s="22">
        <v>6394.13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f t="shared" si="0"/>
        <v>6394.13</v>
      </c>
      <c r="M14" s="22">
        <f>C14-L14</f>
        <v>19019.87</v>
      </c>
      <c r="N14" s="10">
        <f t="shared" si="1"/>
        <v>0.25159872511214293</v>
      </c>
    </row>
    <row r="15" spans="1:22" x14ac:dyDescent="0.25">
      <c r="A15" s="19" t="s">
        <v>29</v>
      </c>
      <c r="B15" s="21" t="s">
        <v>30</v>
      </c>
      <c r="C15" s="22">
        <v>30451</v>
      </c>
      <c r="D15" s="22">
        <v>0</v>
      </c>
      <c r="E15" s="22">
        <v>5036.1099999999997</v>
      </c>
      <c r="F15" s="22">
        <v>0</v>
      </c>
      <c r="G15" s="22">
        <v>0</v>
      </c>
      <c r="H15" s="22">
        <v>0</v>
      </c>
      <c r="I15" s="22">
        <v>0</v>
      </c>
      <c r="J15" s="22">
        <v>21769.5</v>
      </c>
      <c r="K15" s="22">
        <v>0</v>
      </c>
      <c r="L15" s="22">
        <f t="shared" si="0"/>
        <v>26805.61</v>
      </c>
      <c r="M15" s="22">
        <f>C15-L15</f>
        <v>3645.3899999999994</v>
      </c>
      <c r="N15" s="10">
        <f t="shared" si="1"/>
        <v>0.88028669009227944</v>
      </c>
    </row>
    <row r="16" spans="1:22" x14ac:dyDescent="0.25">
      <c r="A16" s="19" t="s">
        <v>31</v>
      </c>
      <c r="B16" s="21" t="s">
        <v>32</v>
      </c>
      <c r="C16" s="22">
        <v>400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f t="shared" si="0"/>
        <v>0</v>
      </c>
      <c r="M16" s="22">
        <f>C16-L16</f>
        <v>400</v>
      </c>
      <c r="N16" s="10">
        <f t="shared" si="1"/>
        <v>0</v>
      </c>
    </row>
    <row r="17" spans="1:14" s="13" customFormat="1" x14ac:dyDescent="0.25">
      <c r="A17" s="26" t="s">
        <v>33</v>
      </c>
      <c r="B17" s="27"/>
      <c r="C17" s="11">
        <f>SUM(C8:C16)</f>
        <v>4217250</v>
      </c>
      <c r="D17" s="11">
        <f>SUM(D8:D16)</f>
        <v>379660.28</v>
      </c>
      <c r="E17" s="11">
        <f t="shared" ref="E17:M17" si="2">SUM(E8:E16)</f>
        <v>23786.11</v>
      </c>
      <c r="F17" s="11">
        <f t="shared" si="2"/>
        <v>0</v>
      </c>
      <c r="G17" s="11">
        <f t="shared" si="2"/>
        <v>1328264.8600000001</v>
      </c>
      <c r="H17" s="11">
        <f t="shared" si="2"/>
        <v>464039</v>
      </c>
      <c r="I17" s="11">
        <f t="shared" si="2"/>
        <v>464039</v>
      </c>
      <c r="J17" s="11">
        <f t="shared" si="2"/>
        <v>47308.5</v>
      </c>
      <c r="K17" s="11">
        <f>SUM(K8:K16)</f>
        <v>820539</v>
      </c>
      <c r="L17" s="11">
        <f t="shared" si="2"/>
        <v>3527636.75</v>
      </c>
      <c r="M17" s="11">
        <f t="shared" si="2"/>
        <v>689613.24999999977</v>
      </c>
      <c r="N17" s="12">
        <f t="shared" si="1"/>
        <v>0.83647797735491136</v>
      </c>
    </row>
    <row r="18" spans="1:14" x14ac:dyDescent="0.25">
      <c r="A18" s="20">
        <v>111</v>
      </c>
      <c r="B18" s="21" t="s">
        <v>34</v>
      </c>
      <c r="C18" s="22">
        <v>48000</v>
      </c>
      <c r="D18" s="22">
        <v>2307.91</v>
      </c>
      <c r="E18" s="22">
        <v>2788.08</v>
      </c>
      <c r="F18" s="22">
        <v>3127.01</v>
      </c>
      <c r="G18" s="22">
        <v>3060.2</v>
      </c>
      <c r="H18" s="22">
        <v>3360.36</v>
      </c>
      <c r="I18" s="22">
        <v>3147.33</v>
      </c>
      <c r="J18" s="22">
        <v>3577.63</v>
      </c>
      <c r="K18" s="22">
        <v>3183.76</v>
      </c>
      <c r="L18" s="22">
        <f t="shared" ref="L18:L48" si="3">SUM(D18:K18)</f>
        <v>24552.28</v>
      </c>
      <c r="M18" s="22">
        <f t="shared" ref="M18:M48" si="4">C18-L18</f>
        <v>23447.72</v>
      </c>
      <c r="N18" s="10">
        <f t="shared" si="1"/>
        <v>0.51150583333333333</v>
      </c>
    </row>
    <row r="19" spans="1:14" x14ac:dyDescent="0.25">
      <c r="A19" s="20">
        <v>112</v>
      </c>
      <c r="B19" s="21" t="s">
        <v>35</v>
      </c>
      <c r="C19" s="22">
        <v>36000</v>
      </c>
      <c r="D19" s="22">
        <v>0</v>
      </c>
      <c r="E19" s="22">
        <v>8022.8</v>
      </c>
      <c r="F19" s="22">
        <v>4967.74</v>
      </c>
      <c r="G19" s="22">
        <v>1883.32</v>
      </c>
      <c r="H19" s="22">
        <v>0</v>
      </c>
      <c r="I19" s="22">
        <v>6170.21</v>
      </c>
      <c r="J19" s="22">
        <v>4628.45</v>
      </c>
      <c r="K19" s="22">
        <v>7337.96</v>
      </c>
      <c r="L19" s="22">
        <f t="shared" si="3"/>
        <v>33010.480000000003</v>
      </c>
      <c r="M19" s="22">
        <f t="shared" si="4"/>
        <v>2989.5199999999968</v>
      </c>
      <c r="N19" s="10">
        <f t="shared" si="1"/>
        <v>0.91695777777777787</v>
      </c>
    </row>
    <row r="20" spans="1:14" x14ac:dyDescent="0.25">
      <c r="A20" s="17">
        <v>113</v>
      </c>
      <c r="B20" s="21" t="s">
        <v>36</v>
      </c>
      <c r="C20" s="22">
        <f>72000+36000</f>
        <v>108000</v>
      </c>
      <c r="D20" s="22">
        <v>9732.2000000000007</v>
      </c>
      <c r="E20" s="22">
        <v>17100.7</v>
      </c>
      <c r="F20" s="22">
        <v>-2057.3000000000002</v>
      </c>
      <c r="G20" s="22">
        <v>8342.7000000000007</v>
      </c>
      <c r="H20" s="22">
        <v>7792.7</v>
      </c>
      <c r="I20" s="22">
        <v>7795.7</v>
      </c>
      <c r="J20" s="22">
        <v>7796.7</v>
      </c>
      <c r="K20" s="22">
        <v>5843.2</v>
      </c>
      <c r="L20" s="22">
        <f t="shared" si="3"/>
        <v>62346.599999999991</v>
      </c>
      <c r="M20" s="22">
        <f t="shared" si="4"/>
        <v>45653.400000000009</v>
      </c>
      <c r="N20" s="10">
        <f t="shared" si="1"/>
        <v>0.57728333333333326</v>
      </c>
    </row>
    <row r="21" spans="1:14" x14ac:dyDescent="0.25">
      <c r="A21" s="20">
        <v>114</v>
      </c>
      <c r="B21" s="21" t="s">
        <v>37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f t="shared" si="3"/>
        <v>0</v>
      </c>
      <c r="M21" s="22">
        <f t="shared" si="4"/>
        <v>0</v>
      </c>
      <c r="N21" s="10">
        <v>0</v>
      </c>
    </row>
    <row r="22" spans="1:14" ht="25.5" x14ac:dyDescent="0.25">
      <c r="A22" s="20">
        <v>115</v>
      </c>
      <c r="B22" s="21" t="s">
        <v>38</v>
      </c>
      <c r="C22" s="22">
        <v>1200</v>
      </c>
      <c r="D22" s="22">
        <v>0</v>
      </c>
      <c r="E22" s="22">
        <v>180</v>
      </c>
      <c r="F22" s="22">
        <v>0</v>
      </c>
      <c r="G22" s="22">
        <v>180</v>
      </c>
      <c r="H22" s="22">
        <v>90</v>
      </c>
      <c r="I22" s="22">
        <v>90</v>
      </c>
      <c r="J22" s="22">
        <v>90</v>
      </c>
      <c r="K22" s="22">
        <v>90</v>
      </c>
      <c r="L22" s="22">
        <f t="shared" si="3"/>
        <v>720</v>
      </c>
      <c r="M22" s="22">
        <f t="shared" si="4"/>
        <v>480</v>
      </c>
      <c r="N22" s="10">
        <f>L22/C22</f>
        <v>0.6</v>
      </c>
    </row>
    <row r="23" spans="1:14" x14ac:dyDescent="0.25">
      <c r="A23" s="20">
        <v>121</v>
      </c>
      <c r="B23" s="21" t="s">
        <v>39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f t="shared" si="3"/>
        <v>0</v>
      </c>
      <c r="M23" s="22">
        <f t="shared" si="4"/>
        <v>0</v>
      </c>
      <c r="N23" s="10">
        <v>0</v>
      </c>
    </row>
    <row r="24" spans="1:14" ht="25.5" x14ac:dyDescent="0.25">
      <c r="A24" s="20">
        <v>122</v>
      </c>
      <c r="B24" s="21" t="s">
        <v>40</v>
      </c>
      <c r="C24" s="22">
        <v>15000</v>
      </c>
      <c r="D24" s="22" t="s">
        <v>18</v>
      </c>
      <c r="E24" s="22" t="s">
        <v>18</v>
      </c>
      <c r="F24" s="22">
        <v>14200</v>
      </c>
      <c r="G24" s="22" t="s">
        <v>18</v>
      </c>
      <c r="H24" s="22" t="s">
        <v>18</v>
      </c>
      <c r="I24" s="22">
        <v>0</v>
      </c>
      <c r="J24" s="22">
        <v>0</v>
      </c>
      <c r="K24" s="22">
        <v>0</v>
      </c>
      <c r="L24" s="22">
        <f t="shared" si="3"/>
        <v>14200</v>
      </c>
      <c r="M24" s="22">
        <f t="shared" si="4"/>
        <v>800</v>
      </c>
      <c r="N24" s="10">
        <f>L24/C24</f>
        <v>0.94666666666666666</v>
      </c>
    </row>
    <row r="25" spans="1:14" x14ac:dyDescent="0.25">
      <c r="A25" s="17">
        <v>131</v>
      </c>
      <c r="B25" s="21" t="s">
        <v>41</v>
      </c>
      <c r="C25" s="22">
        <v>0</v>
      </c>
      <c r="D25" s="22"/>
      <c r="E25" s="22"/>
      <c r="F25" s="22"/>
      <c r="G25" s="22"/>
      <c r="H25" s="22"/>
      <c r="I25" s="22">
        <v>0</v>
      </c>
      <c r="J25" s="22">
        <v>0</v>
      </c>
      <c r="K25" s="22">
        <v>0</v>
      </c>
      <c r="L25" s="22">
        <f t="shared" si="3"/>
        <v>0</v>
      </c>
      <c r="M25" s="22">
        <f t="shared" si="4"/>
        <v>0</v>
      </c>
      <c r="N25" s="10">
        <v>0</v>
      </c>
    </row>
    <row r="26" spans="1:14" x14ac:dyDescent="0.25">
      <c r="A26" s="17">
        <v>133</v>
      </c>
      <c r="B26" s="21" t="s">
        <v>42</v>
      </c>
      <c r="C26" s="22">
        <v>0</v>
      </c>
      <c r="D26" s="22"/>
      <c r="E26" s="22"/>
      <c r="F26" s="22"/>
      <c r="G26" s="22"/>
      <c r="H26" s="22"/>
      <c r="I26" s="22">
        <v>0</v>
      </c>
      <c r="J26" s="22">
        <v>0</v>
      </c>
      <c r="K26" s="22">
        <v>0</v>
      </c>
      <c r="L26" s="22">
        <f t="shared" si="3"/>
        <v>0</v>
      </c>
      <c r="M26" s="22">
        <f t="shared" si="4"/>
        <v>0</v>
      </c>
      <c r="N26" s="10">
        <v>0</v>
      </c>
    </row>
    <row r="27" spans="1:14" x14ac:dyDescent="0.25">
      <c r="A27" s="17">
        <v>136</v>
      </c>
      <c r="B27" s="21" t="s">
        <v>43</v>
      </c>
      <c r="C27" s="22">
        <v>402000</v>
      </c>
      <c r="D27" s="22">
        <v>0</v>
      </c>
      <c r="E27" s="22">
        <v>0</v>
      </c>
      <c r="F27" s="22">
        <v>92424</v>
      </c>
      <c r="G27" s="22">
        <v>74500</v>
      </c>
      <c r="H27" s="22">
        <v>34478</v>
      </c>
      <c r="I27" s="22">
        <v>74723</v>
      </c>
      <c r="J27" s="22">
        <v>36235</v>
      </c>
      <c r="K27" s="22">
        <v>70395</v>
      </c>
      <c r="L27" s="22">
        <f t="shared" si="3"/>
        <v>382755</v>
      </c>
      <c r="M27" s="22">
        <f t="shared" si="4"/>
        <v>19245</v>
      </c>
      <c r="N27" s="10">
        <f>L27/C27</f>
        <v>0.95212686567164184</v>
      </c>
    </row>
    <row r="28" spans="1:14" x14ac:dyDescent="0.25">
      <c r="A28" s="17">
        <v>141</v>
      </c>
      <c r="B28" s="21" t="s">
        <v>44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f t="shared" si="3"/>
        <v>0</v>
      </c>
      <c r="M28" s="22">
        <f t="shared" si="4"/>
        <v>0</v>
      </c>
      <c r="N28" s="10">
        <v>0</v>
      </c>
    </row>
    <row r="29" spans="1:14" x14ac:dyDescent="0.25">
      <c r="A29" s="17">
        <v>142</v>
      </c>
      <c r="B29" s="21" t="s">
        <v>45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f t="shared" si="3"/>
        <v>0</v>
      </c>
      <c r="M29" s="22">
        <f t="shared" si="4"/>
        <v>0</v>
      </c>
      <c r="N29" s="10">
        <v>0</v>
      </c>
    </row>
    <row r="30" spans="1:14" x14ac:dyDescent="0.25">
      <c r="A30" s="17">
        <v>151</v>
      </c>
      <c r="B30" s="21" t="s">
        <v>46</v>
      </c>
      <c r="C30" s="22">
        <v>310464</v>
      </c>
      <c r="D30" s="22">
        <v>0</v>
      </c>
      <c r="E30" s="22">
        <v>51744</v>
      </c>
      <c r="F30" s="22">
        <v>25872</v>
      </c>
      <c r="G30" s="22">
        <v>25872</v>
      </c>
      <c r="H30" s="22">
        <v>25872</v>
      </c>
      <c r="I30" s="22">
        <v>25872</v>
      </c>
      <c r="J30" s="22">
        <v>25872</v>
      </c>
      <c r="K30" s="22">
        <v>25872</v>
      </c>
      <c r="L30" s="22">
        <f t="shared" si="3"/>
        <v>206976</v>
      </c>
      <c r="M30" s="22">
        <f t="shared" si="4"/>
        <v>103488</v>
      </c>
      <c r="N30" s="10">
        <f>L30/C30</f>
        <v>0.66666666666666663</v>
      </c>
    </row>
    <row r="31" spans="1:14" x14ac:dyDescent="0.25">
      <c r="A31" s="17">
        <v>158</v>
      </c>
      <c r="B31" s="21" t="s">
        <v>47</v>
      </c>
      <c r="C31" s="22">
        <v>50300</v>
      </c>
      <c r="D31" s="22" t="s">
        <v>18</v>
      </c>
      <c r="E31" s="22" t="s">
        <v>18</v>
      </c>
      <c r="F31" s="22" t="s">
        <v>18</v>
      </c>
      <c r="G31" s="22" t="s">
        <v>18</v>
      </c>
      <c r="H31" s="22" t="s">
        <v>18</v>
      </c>
      <c r="I31" s="22">
        <v>0</v>
      </c>
      <c r="J31" s="22">
        <v>21060</v>
      </c>
      <c r="K31" s="22">
        <v>0</v>
      </c>
      <c r="L31" s="22">
        <f t="shared" si="3"/>
        <v>21060</v>
      </c>
      <c r="M31" s="22">
        <f t="shared" si="4"/>
        <v>29240</v>
      </c>
      <c r="N31" s="10">
        <f>L31/C31</f>
        <v>0.41868787276341951</v>
      </c>
    </row>
    <row r="32" spans="1:14" ht="25.5" x14ac:dyDescent="0.25">
      <c r="A32" s="17">
        <v>162</v>
      </c>
      <c r="B32" s="21" t="s">
        <v>48</v>
      </c>
      <c r="C32" s="22">
        <v>10350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f t="shared" si="3"/>
        <v>0</v>
      </c>
      <c r="M32" s="22">
        <f t="shared" si="4"/>
        <v>10350</v>
      </c>
      <c r="N32" s="10">
        <f>L32/C32</f>
        <v>0</v>
      </c>
    </row>
    <row r="33" spans="1:14" ht="25.5" x14ac:dyDescent="0.25">
      <c r="A33" s="17">
        <v>165</v>
      </c>
      <c r="B33" s="21" t="s">
        <v>49</v>
      </c>
      <c r="C33" s="22">
        <v>58000</v>
      </c>
      <c r="D33" s="22">
        <v>0</v>
      </c>
      <c r="E33" s="22">
        <v>0</v>
      </c>
      <c r="F33" s="22">
        <v>17085.52</v>
      </c>
      <c r="G33" s="22">
        <v>10970</v>
      </c>
      <c r="H33" s="22">
        <v>435</v>
      </c>
      <c r="I33" s="22">
        <v>3165.44</v>
      </c>
      <c r="J33" s="22">
        <v>10249</v>
      </c>
      <c r="K33" s="22">
        <v>12512.2</v>
      </c>
      <c r="L33" s="22">
        <f t="shared" si="3"/>
        <v>54417.16</v>
      </c>
      <c r="M33" s="22">
        <f t="shared" si="4"/>
        <v>3582.8399999999965</v>
      </c>
      <c r="N33" s="10">
        <f>L33/C33</f>
        <v>0.9382268965517242</v>
      </c>
    </row>
    <row r="34" spans="1:14" ht="25.5" x14ac:dyDescent="0.25">
      <c r="A34" s="17">
        <v>166</v>
      </c>
      <c r="B34" s="21" t="s">
        <v>50</v>
      </c>
      <c r="C34" s="22">
        <v>6000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f t="shared" si="3"/>
        <v>0</v>
      </c>
      <c r="M34" s="22">
        <f t="shared" si="4"/>
        <v>6000</v>
      </c>
      <c r="N34" s="10">
        <f>L34/C34</f>
        <v>0</v>
      </c>
    </row>
    <row r="35" spans="1:14" ht="25.5" x14ac:dyDescent="0.25">
      <c r="A35" s="17">
        <v>168</v>
      </c>
      <c r="B35" s="21" t="s">
        <v>51</v>
      </c>
      <c r="C35" s="22">
        <v>0</v>
      </c>
      <c r="D35" s="22" t="s">
        <v>18</v>
      </c>
      <c r="E35" s="22" t="s">
        <v>18</v>
      </c>
      <c r="F35" s="22" t="s">
        <v>18</v>
      </c>
      <c r="G35" s="22" t="s">
        <v>18</v>
      </c>
      <c r="H35" s="22" t="s">
        <v>18</v>
      </c>
      <c r="I35" s="22">
        <v>0</v>
      </c>
      <c r="J35" s="22">
        <v>0</v>
      </c>
      <c r="K35" s="22" t="s">
        <v>18</v>
      </c>
      <c r="L35" s="22">
        <f t="shared" si="3"/>
        <v>0</v>
      </c>
      <c r="M35" s="22">
        <f t="shared" si="4"/>
        <v>0</v>
      </c>
      <c r="N35" s="10">
        <v>0</v>
      </c>
    </row>
    <row r="36" spans="1:14" ht="25.5" x14ac:dyDescent="0.25">
      <c r="A36" s="17">
        <v>169</v>
      </c>
      <c r="B36" s="21" t="s">
        <v>52</v>
      </c>
      <c r="C36" s="22">
        <v>9000</v>
      </c>
      <c r="D36" s="22" t="s">
        <v>18</v>
      </c>
      <c r="E36" s="22" t="s">
        <v>18</v>
      </c>
      <c r="F36" s="22" t="s">
        <v>18</v>
      </c>
      <c r="G36" s="22" t="s">
        <v>18</v>
      </c>
      <c r="H36" s="22" t="s">
        <v>18</v>
      </c>
      <c r="I36" s="22">
        <v>900</v>
      </c>
      <c r="J36" s="22" t="s">
        <v>18</v>
      </c>
      <c r="K36" s="22" t="s">
        <v>18</v>
      </c>
      <c r="L36" s="22">
        <f t="shared" si="3"/>
        <v>900</v>
      </c>
      <c r="M36" s="22">
        <f t="shared" si="4"/>
        <v>8100</v>
      </c>
      <c r="N36" s="10">
        <f>L36/C36</f>
        <v>0.1</v>
      </c>
    </row>
    <row r="37" spans="1:14" ht="25.5" x14ac:dyDescent="0.25">
      <c r="A37" s="17">
        <v>171</v>
      </c>
      <c r="B37" s="21" t="s">
        <v>53</v>
      </c>
      <c r="C37" s="22">
        <v>11938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f t="shared" si="3"/>
        <v>0</v>
      </c>
      <c r="M37" s="22">
        <f t="shared" si="4"/>
        <v>11938</v>
      </c>
      <c r="N37" s="10">
        <f>L37/C37</f>
        <v>0</v>
      </c>
    </row>
    <row r="38" spans="1:14" ht="25.5" x14ac:dyDescent="0.25">
      <c r="A38" s="17">
        <v>174</v>
      </c>
      <c r="B38" s="21" t="s">
        <v>54</v>
      </c>
      <c r="C38" s="22">
        <v>10000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f t="shared" si="3"/>
        <v>0</v>
      </c>
      <c r="M38" s="22">
        <f t="shared" si="4"/>
        <v>10000</v>
      </c>
      <c r="N38" s="10">
        <f>L38/C38</f>
        <v>0</v>
      </c>
    </row>
    <row r="39" spans="1:14" x14ac:dyDescent="0.25">
      <c r="A39" s="17">
        <v>183</v>
      </c>
      <c r="B39" s="21" t="s">
        <v>55</v>
      </c>
      <c r="C39" s="22">
        <v>0</v>
      </c>
      <c r="D39" s="22" t="s">
        <v>18</v>
      </c>
      <c r="E39" s="22" t="s">
        <v>18</v>
      </c>
      <c r="F39" s="22" t="s">
        <v>18</v>
      </c>
      <c r="G39" s="22" t="s">
        <v>18</v>
      </c>
      <c r="H39" s="22" t="s">
        <v>18</v>
      </c>
      <c r="I39" s="22">
        <v>0</v>
      </c>
      <c r="J39" s="22" t="s">
        <v>18</v>
      </c>
      <c r="K39" s="22" t="s">
        <v>18</v>
      </c>
      <c r="L39" s="22">
        <f t="shared" si="3"/>
        <v>0</v>
      </c>
      <c r="M39" s="22">
        <f t="shared" si="4"/>
        <v>0</v>
      </c>
      <c r="N39" s="10">
        <v>0</v>
      </c>
    </row>
    <row r="40" spans="1:14" ht="25.5" x14ac:dyDescent="0.25">
      <c r="A40" s="17">
        <v>184</v>
      </c>
      <c r="B40" s="21" t="s">
        <v>56</v>
      </c>
      <c r="C40" s="22">
        <v>0</v>
      </c>
      <c r="D40" s="22" t="s">
        <v>18</v>
      </c>
      <c r="E40" s="22" t="s">
        <v>18</v>
      </c>
      <c r="F40" s="22" t="s">
        <v>18</v>
      </c>
      <c r="G40" s="22" t="s">
        <v>18</v>
      </c>
      <c r="H40" s="22" t="s">
        <v>18</v>
      </c>
      <c r="I40" s="22" t="s">
        <v>18</v>
      </c>
      <c r="J40" s="22" t="s">
        <v>18</v>
      </c>
      <c r="K40" s="22" t="s">
        <v>18</v>
      </c>
      <c r="L40" s="22">
        <f t="shared" si="3"/>
        <v>0</v>
      </c>
      <c r="M40" s="22">
        <f t="shared" si="4"/>
        <v>0</v>
      </c>
      <c r="N40" s="10">
        <v>0</v>
      </c>
    </row>
    <row r="41" spans="1:14" x14ac:dyDescent="0.25">
      <c r="A41" s="17">
        <v>185</v>
      </c>
      <c r="B41" s="21" t="s">
        <v>57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f t="shared" si="3"/>
        <v>0</v>
      </c>
      <c r="M41" s="22">
        <f t="shared" si="4"/>
        <v>0</v>
      </c>
      <c r="N41" s="10">
        <v>0</v>
      </c>
    </row>
    <row r="42" spans="1:14" ht="25.5" x14ac:dyDescent="0.25">
      <c r="A42" s="20">
        <v>186</v>
      </c>
      <c r="B42" s="21" t="s">
        <v>58</v>
      </c>
      <c r="C42" s="22">
        <v>0</v>
      </c>
      <c r="D42" s="22" t="s">
        <v>18</v>
      </c>
      <c r="E42" s="22" t="s">
        <v>18</v>
      </c>
      <c r="F42" s="22" t="s">
        <v>18</v>
      </c>
      <c r="G42" s="22" t="s">
        <v>18</v>
      </c>
      <c r="H42" s="22" t="s">
        <v>18</v>
      </c>
      <c r="I42" s="22" t="s">
        <v>18</v>
      </c>
      <c r="J42" s="22" t="s">
        <v>18</v>
      </c>
      <c r="K42" s="22" t="s">
        <v>18</v>
      </c>
      <c r="L42" s="22">
        <f t="shared" si="3"/>
        <v>0</v>
      </c>
      <c r="M42" s="22">
        <f t="shared" si="4"/>
        <v>0</v>
      </c>
      <c r="N42" s="10">
        <v>0</v>
      </c>
    </row>
    <row r="43" spans="1:14" x14ac:dyDescent="0.25">
      <c r="A43" s="20">
        <v>189</v>
      </c>
      <c r="B43" s="21" t="s">
        <v>59</v>
      </c>
      <c r="C43" s="22">
        <v>0</v>
      </c>
      <c r="D43" s="22" t="s">
        <v>18</v>
      </c>
      <c r="E43" s="22" t="s">
        <v>18</v>
      </c>
      <c r="F43" s="22" t="s">
        <v>18</v>
      </c>
      <c r="G43" s="22" t="s">
        <v>18</v>
      </c>
      <c r="H43" s="22" t="s">
        <v>18</v>
      </c>
      <c r="I43" s="22" t="s">
        <v>18</v>
      </c>
      <c r="J43" s="22" t="s">
        <v>18</v>
      </c>
      <c r="K43" s="22" t="s">
        <v>18</v>
      </c>
      <c r="L43" s="22">
        <f t="shared" si="3"/>
        <v>0</v>
      </c>
      <c r="M43" s="22">
        <f t="shared" si="4"/>
        <v>0</v>
      </c>
      <c r="N43" s="10">
        <v>0</v>
      </c>
    </row>
    <row r="44" spans="1:14" x14ac:dyDescent="0.25">
      <c r="A44" s="20">
        <v>191</v>
      </c>
      <c r="B44" s="21" t="s">
        <v>60</v>
      </c>
      <c r="C44" s="22">
        <v>78055</v>
      </c>
      <c r="D44" s="22" t="s">
        <v>18</v>
      </c>
      <c r="E44" s="22" t="s">
        <v>18</v>
      </c>
      <c r="F44" s="22" t="s">
        <v>18</v>
      </c>
      <c r="G44" s="22" t="s">
        <v>18</v>
      </c>
      <c r="H44" s="22" t="s">
        <v>18</v>
      </c>
      <c r="I44" s="22">
        <v>69040.509999999995</v>
      </c>
      <c r="J44" s="22" t="s">
        <v>18</v>
      </c>
      <c r="K44" s="22" t="s">
        <v>18</v>
      </c>
      <c r="L44" s="22">
        <f t="shared" si="3"/>
        <v>69040.509999999995</v>
      </c>
      <c r="M44" s="22">
        <f t="shared" si="4"/>
        <v>9014.4900000000052</v>
      </c>
      <c r="N44" s="10">
        <f>L44/C44</f>
        <v>0.88451104990071094</v>
      </c>
    </row>
    <row r="45" spans="1:14" x14ac:dyDescent="0.25">
      <c r="A45" s="20">
        <v>195</v>
      </c>
      <c r="B45" s="21" t="s">
        <v>61</v>
      </c>
      <c r="C45" s="22">
        <v>7300</v>
      </c>
      <c r="D45" s="22">
        <v>0</v>
      </c>
      <c r="E45" s="22">
        <v>0</v>
      </c>
      <c r="F45" s="22">
        <v>1122</v>
      </c>
      <c r="G45" s="22">
        <v>417.48</v>
      </c>
      <c r="H45" s="22">
        <v>3074.63</v>
      </c>
      <c r="I45" s="22">
        <v>0</v>
      </c>
      <c r="J45" s="22">
        <v>0</v>
      </c>
      <c r="K45" s="22">
        <v>0</v>
      </c>
      <c r="L45" s="22">
        <f t="shared" si="3"/>
        <v>4614.1100000000006</v>
      </c>
      <c r="M45" s="22">
        <f t="shared" si="4"/>
        <v>2685.8899999999994</v>
      </c>
      <c r="N45" s="10">
        <f>L45/C45</f>
        <v>0.63206986301369872</v>
      </c>
    </row>
    <row r="46" spans="1:14" x14ac:dyDescent="0.25">
      <c r="A46" s="20">
        <v>196</v>
      </c>
      <c r="B46" s="21" t="s">
        <v>62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f t="shared" si="3"/>
        <v>0</v>
      </c>
      <c r="M46" s="22">
        <f t="shared" si="4"/>
        <v>0</v>
      </c>
      <c r="N46" s="10">
        <v>0</v>
      </c>
    </row>
    <row r="47" spans="1:14" x14ac:dyDescent="0.25">
      <c r="A47" s="20">
        <v>197</v>
      </c>
      <c r="B47" s="21" t="s">
        <v>63</v>
      </c>
      <c r="C47" s="22">
        <f>2000+109600</f>
        <v>111600</v>
      </c>
      <c r="D47" s="22">
        <v>0</v>
      </c>
      <c r="E47" s="22">
        <v>9300</v>
      </c>
      <c r="F47" s="22">
        <v>18600</v>
      </c>
      <c r="G47" s="22">
        <v>9300</v>
      </c>
      <c r="H47" s="22">
        <v>9300</v>
      </c>
      <c r="I47" s="22">
        <v>9300</v>
      </c>
      <c r="J47" s="22">
        <v>9300</v>
      </c>
      <c r="K47" s="22">
        <v>9300</v>
      </c>
      <c r="L47" s="22">
        <f t="shared" si="3"/>
        <v>74400</v>
      </c>
      <c r="M47" s="22">
        <f t="shared" si="4"/>
        <v>37200</v>
      </c>
      <c r="N47" s="10">
        <f>L47/C47</f>
        <v>0.66666666666666663</v>
      </c>
    </row>
    <row r="48" spans="1:14" x14ac:dyDescent="0.25">
      <c r="A48" s="20">
        <v>199</v>
      </c>
      <c r="B48" s="21" t="s">
        <v>64</v>
      </c>
      <c r="C48" s="22">
        <v>6000</v>
      </c>
      <c r="D48" s="22" t="s">
        <v>18</v>
      </c>
      <c r="E48" s="22" t="s">
        <v>18</v>
      </c>
      <c r="F48" s="22">
        <v>650</v>
      </c>
      <c r="G48" s="22">
        <v>435</v>
      </c>
      <c r="H48" s="22">
        <v>-160</v>
      </c>
      <c r="I48" s="22">
        <v>6050</v>
      </c>
      <c r="J48" s="22">
        <v>168</v>
      </c>
      <c r="K48" s="22">
        <v>1075</v>
      </c>
      <c r="L48" s="22">
        <f t="shared" si="3"/>
        <v>8218</v>
      </c>
      <c r="M48" s="22">
        <f t="shared" si="4"/>
        <v>-2218</v>
      </c>
      <c r="N48" s="10">
        <f>L48/C48</f>
        <v>1.3696666666666666</v>
      </c>
    </row>
    <row r="49" spans="1:14" s="13" customFormat="1" x14ac:dyDescent="0.25">
      <c r="A49" s="26" t="s">
        <v>65</v>
      </c>
      <c r="B49" s="27"/>
      <c r="C49" s="11">
        <f>SUM(C18:C48)</f>
        <v>1279207</v>
      </c>
      <c r="D49" s="11">
        <f>SUM(D18:D48)</f>
        <v>12040.11</v>
      </c>
      <c r="E49" s="11">
        <f t="shared" ref="E49:K49" si="5">SUM(E18:E48)</f>
        <v>89135.58</v>
      </c>
      <c r="F49" s="11">
        <f t="shared" si="5"/>
        <v>175990.97</v>
      </c>
      <c r="G49" s="11">
        <f t="shared" si="5"/>
        <v>134960.70000000001</v>
      </c>
      <c r="H49" s="11">
        <f t="shared" si="5"/>
        <v>84242.69</v>
      </c>
      <c r="I49" s="11">
        <f t="shared" si="5"/>
        <v>206254.19</v>
      </c>
      <c r="J49" s="11">
        <f t="shared" si="5"/>
        <v>118976.78</v>
      </c>
      <c r="K49" s="11">
        <f t="shared" si="5"/>
        <v>135609.12</v>
      </c>
      <c r="L49" s="11">
        <f>SUM(L18:L48)</f>
        <v>957210.14</v>
      </c>
      <c r="M49" s="11">
        <f t="shared" ref="M49" si="6">SUM(M18:M48)</f>
        <v>321996.86</v>
      </c>
      <c r="N49" s="14">
        <f>L49/C49</f>
        <v>0.74828400720133648</v>
      </c>
    </row>
    <row r="50" spans="1:14" x14ac:dyDescent="0.25">
      <c r="A50" s="20">
        <v>211</v>
      </c>
      <c r="B50" s="21" t="s">
        <v>66</v>
      </c>
      <c r="C50" s="22">
        <v>15964</v>
      </c>
      <c r="D50" s="22">
        <v>0</v>
      </c>
      <c r="E50" s="22">
        <v>932</v>
      </c>
      <c r="F50" s="22">
        <v>-52.5</v>
      </c>
      <c r="G50" s="22">
        <v>2653</v>
      </c>
      <c r="H50" s="22">
        <v>8033</v>
      </c>
      <c r="I50" s="22">
        <v>315</v>
      </c>
      <c r="J50" s="22">
        <v>144</v>
      </c>
      <c r="K50" s="22">
        <v>144</v>
      </c>
      <c r="L50" s="22">
        <f t="shared" ref="L50:L81" si="7">SUM(D50:K50)</f>
        <v>12168.5</v>
      </c>
      <c r="M50" s="22">
        <f t="shared" ref="M50:M81" si="8">C50-L50</f>
        <v>3795.5</v>
      </c>
      <c r="N50" s="10">
        <f>L50/C50</f>
        <v>0.76224630418441497</v>
      </c>
    </row>
    <row r="51" spans="1:14" x14ac:dyDescent="0.25">
      <c r="A51" s="20">
        <v>214</v>
      </c>
      <c r="B51" s="21" t="s">
        <v>67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f t="shared" si="7"/>
        <v>0</v>
      </c>
      <c r="M51" s="22">
        <f t="shared" si="8"/>
        <v>0</v>
      </c>
      <c r="N51" s="10">
        <v>0</v>
      </c>
    </row>
    <row r="52" spans="1:14" x14ac:dyDescent="0.25">
      <c r="A52" s="20">
        <v>232</v>
      </c>
      <c r="B52" s="21" t="s">
        <v>68</v>
      </c>
      <c r="C52" s="22">
        <v>4880</v>
      </c>
      <c r="D52" s="22">
        <v>0</v>
      </c>
      <c r="E52" s="22">
        <v>0</v>
      </c>
      <c r="F52" s="22">
        <v>59.27</v>
      </c>
      <c r="G52" s="22">
        <v>0</v>
      </c>
      <c r="H52" s="22">
        <v>0</v>
      </c>
      <c r="I52" s="22">
        <v>52.42</v>
      </c>
      <c r="J52" s="22">
        <v>0</v>
      </c>
      <c r="K52" s="22">
        <v>0</v>
      </c>
      <c r="L52" s="22">
        <f t="shared" si="7"/>
        <v>111.69</v>
      </c>
      <c r="M52" s="22">
        <f t="shared" si="8"/>
        <v>4768.3100000000004</v>
      </c>
      <c r="N52" s="10">
        <f t="shared" ref="N52:N70" si="9">L52/C52</f>
        <v>2.2887295081967213E-2</v>
      </c>
    </row>
    <row r="53" spans="1:14" x14ac:dyDescent="0.25">
      <c r="A53" s="20">
        <v>233</v>
      </c>
      <c r="B53" s="21" t="s">
        <v>69</v>
      </c>
      <c r="C53" s="22">
        <v>350</v>
      </c>
      <c r="D53" s="22">
        <v>0</v>
      </c>
      <c r="E53" s="22">
        <v>0</v>
      </c>
      <c r="F53" s="22">
        <v>0</v>
      </c>
      <c r="G53" s="22">
        <v>350</v>
      </c>
      <c r="H53" s="22">
        <v>0</v>
      </c>
      <c r="I53" s="22">
        <v>0</v>
      </c>
      <c r="J53" s="22">
        <v>705</v>
      </c>
      <c r="K53" s="22">
        <v>813.5</v>
      </c>
      <c r="L53" s="22">
        <f t="shared" si="7"/>
        <v>1868.5</v>
      </c>
      <c r="M53" s="22">
        <f t="shared" si="8"/>
        <v>-1518.5</v>
      </c>
      <c r="N53" s="10">
        <f t="shared" si="9"/>
        <v>5.338571428571429</v>
      </c>
    </row>
    <row r="54" spans="1:14" x14ac:dyDescent="0.25">
      <c r="A54" s="20">
        <v>239</v>
      </c>
      <c r="B54" s="21" t="s">
        <v>70</v>
      </c>
      <c r="C54" s="22">
        <v>1460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f t="shared" si="7"/>
        <v>0</v>
      </c>
      <c r="M54" s="22">
        <f t="shared" si="8"/>
        <v>1460</v>
      </c>
      <c r="N54" s="10">
        <f t="shared" si="9"/>
        <v>0</v>
      </c>
    </row>
    <row r="55" spans="1:14" x14ac:dyDescent="0.25">
      <c r="A55" s="20">
        <v>241</v>
      </c>
      <c r="B55" s="21" t="s">
        <v>71</v>
      </c>
      <c r="C55" s="22">
        <v>10000</v>
      </c>
      <c r="D55" s="22" t="s">
        <v>18</v>
      </c>
      <c r="E55" s="22" t="s">
        <v>18</v>
      </c>
      <c r="F55" s="22" t="s">
        <v>18</v>
      </c>
      <c r="G55" s="22">
        <v>7250</v>
      </c>
      <c r="H55" s="22" t="s">
        <v>18</v>
      </c>
      <c r="I55" s="22" t="s">
        <v>18</v>
      </c>
      <c r="J55" s="22">
        <v>1650</v>
      </c>
      <c r="K55" s="22" t="s">
        <v>18</v>
      </c>
      <c r="L55" s="22">
        <f t="shared" si="7"/>
        <v>8900</v>
      </c>
      <c r="M55" s="22">
        <f t="shared" si="8"/>
        <v>1100</v>
      </c>
      <c r="N55" s="10">
        <f t="shared" si="9"/>
        <v>0.89</v>
      </c>
    </row>
    <row r="56" spans="1:14" ht="25.5" x14ac:dyDescent="0.25">
      <c r="A56" s="20">
        <v>242</v>
      </c>
      <c r="B56" s="21" t="s">
        <v>72</v>
      </c>
      <c r="C56" s="22">
        <v>2203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f t="shared" si="7"/>
        <v>0</v>
      </c>
      <c r="M56" s="22">
        <f t="shared" si="8"/>
        <v>2203</v>
      </c>
      <c r="N56" s="10">
        <f t="shared" si="9"/>
        <v>0</v>
      </c>
    </row>
    <row r="57" spans="1:14" x14ac:dyDescent="0.25">
      <c r="A57" s="20">
        <v>243</v>
      </c>
      <c r="B57" s="21" t="s">
        <v>73</v>
      </c>
      <c r="C57" s="22">
        <v>18191</v>
      </c>
      <c r="D57" s="22" t="s">
        <v>18</v>
      </c>
      <c r="E57" s="22" t="s">
        <v>18</v>
      </c>
      <c r="F57" s="22">
        <v>7711.2</v>
      </c>
      <c r="G57" s="22">
        <v>144.6</v>
      </c>
      <c r="H57" s="22" t="s">
        <v>18</v>
      </c>
      <c r="I57" s="22" t="s">
        <v>18</v>
      </c>
      <c r="J57" s="22">
        <v>1335.2</v>
      </c>
      <c r="K57" s="22">
        <v>120</v>
      </c>
      <c r="L57" s="22">
        <f t="shared" si="7"/>
        <v>9311</v>
      </c>
      <c r="M57" s="22">
        <f t="shared" si="8"/>
        <v>8880</v>
      </c>
      <c r="N57" s="10">
        <f t="shared" si="9"/>
        <v>0.51184651750865817</v>
      </c>
    </row>
    <row r="58" spans="1:14" x14ac:dyDescent="0.25">
      <c r="A58" s="20">
        <v>244</v>
      </c>
      <c r="B58" s="21" t="s">
        <v>74</v>
      </c>
      <c r="C58" s="22">
        <v>2089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7330.6</v>
      </c>
      <c r="K58" s="22">
        <v>0</v>
      </c>
      <c r="L58" s="22">
        <f t="shared" si="7"/>
        <v>7330.6</v>
      </c>
      <c r="M58" s="22">
        <f t="shared" si="8"/>
        <v>-5241.6000000000004</v>
      </c>
      <c r="N58" s="10">
        <f t="shared" si="9"/>
        <v>3.5091431306845382</v>
      </c>
    </row>
    <row r="59" spans="1:14" x14ac:dyDescent="0.25">
      <c r="A59" s="17">
        <v>245</v>
      </c>
      <c r="B59" s="21" t="s">
        <v>75</v>
      </c>
      <c r="C59" s="22">
        <v>3530</v>
      </c>
      <c r="D59" s="22">
        <v>0</v>
      </c>
      <c r="E59" s="22">
        <v>0</v>
      </c>
      <c r="F59" s="22">
        <v>300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f t="shared" si="7"/>
        <v>300</v>
      </c>
      <c r="M59" s="22">
        <f t="shared" si="8"/>
        <v>3230</v>
      </c>
      <c r="N59" s="10">
        <f t="shared" si="9"/>
        <v>8.4985835694050993E-2</v>
      </c>
    </row>
    <row r="60" spans="1:14" x14ac:dyDescent="0.25">
      <c r="A60" s="17">
        <v>247</v>
      </c>
      <c r="B60" s="21" t="s">
        <v>76</v>
      </c>
      <c r="C60" s="22">
        <v>225</v>
      </c>
      <c r="D60" s="22">
        <v>0</v>
      </c>
      <c r="E60" s="22">
        <v>147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66.599999999999994</v>
      </c>
      <c r="L60" s="22">
        <f t="shared" si="7"/>
        <v>213.6</v>
      </c>
      <c r="M60" s="22">
        <f t="shared" si="8"/>
        <v>11.400000000000006</v>
      </c>
      <c r="N60" s="10">
        <f t="shared" si="9"/>
        <v>0.94933333333333336</v>
      </c>
    </row>
    <row r="61" spans="1:14" x14ac:dyDescent="0.25">
      <c r="A61" s="17">
        <v>253</v>
      </c>
      <c r="B61" s="21" t="s">
        <v>77</v>
      </c>
      <c r="C61" s="22">
        <v>59402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16470</v>
      </c>
      <c r="J61" s="22">
        <v>-16470</v>
      </c>
      <c r="K61" s="22">
        <v>0</v>
      </c>
      <c r="L61" s="22">
        <f t="shared" si="7"/>
        <v>0</v>
      </c>
      <c r="M61" s="22">
        <f t="shared" si="8"/>
        <v>59402</v>
      </c>
      <c r="N61" s="10">
        <f t="shared" si="9"/>
        <v>0</v>
      </c>
    </row>
    <row r="62" spans="1:14" x14ac:dyDescent="0.25">
      <c r="A62" s="17">
        <v>254</v>
      </c>
      <c r="B62" s="21" t="s">
        <v>78</v>
      </c>
      <c r="C62" s="22">
        <v>1228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f t="shared" si="7"/>
        <v>0</v>
      </c>
      <c r="M62" s="22">
        <f t="shared" si="8"/>
        <v>1228</v>
      </c>
      <c r="N62" s="10">
        <f t="shared" si="9"/>
        <v>0</v>
      </c>
    </row>
    <row r="63" spans="1:14" x14ac:dyDescent="0.25">
      <c r="A63" s="17">
        <v>261</v>
      </c>
      <c r="B63" s="21" t="s">
        <v>79</v>
      </c>
      <c r="C63" s="22">
        <v>5493</v>
      </c>
      <c r="D63" s="22">
        <v>0</v>
      </c>
      <c r="E63" s="22">
        <v>0</v>
      </c>
      <c r="F63" s="22">
        <v>218.62</v>
      </c>
      <c r="G63" s="22">
        <v>850.5</v>
      </c>
      <c r="H63" s="22">
        <v>0</v>
      </c>
      <c r="I63" s="22">
        <v>0</v>
      </c>
      <c r="J63" s="22">
        <v>0</v>
      </c>
      <c r="K63" s="22">
        <v>0</v>
      </c>
      <c r="L63" s="22">
        <f t="shared" si="7"/>
        <v>1069.1199999999999</v>
      </c>
      <c r="M63" s="22">
        <f t="shared" si="8"/>
        <v>4423.88</v>
      </c>
      <c r="N63" s="10">
        <f t="shared" si="9"/>
        <v>0.19463316948843981</v>
      </c>
    </row>
    <row r="64" spans="1:14" x14ac:dyDescent="0.25">
      <c r="A64" s="17">
        <v>262</v>
      </c>
      <c r="B64" s="21" t="s">
        <v>80</v>
      </c>
      <c r="C64" s="22">
        <v>50991</v>
      </c>
      <c r="D64" s="22" t="s">
        <v>18</v>
      </c>
      <c r="E64" s="22" t="s">
        <v>18</v>
      </c>
      <c r="F64" s="22">
        <v>3628.98</v>
      </c>
      <c r="G64" s="22">
        <v>41407.5</v>
      </c>
      <c r="H64" s="22" t="s">
        <v>18</v>
      </c>
      <c r="I64" s="22">
        <v>1089.2</v>
      </c>
      <c r="J64" s="22">
        <v>2815</v>
      </c>
      <c r="K64" s="22">
        <v>2932</v>
      </c>
      <c r="L64" s="22">
        <f t="shared" si="7"/>
        <v>51872.68</v>
      </c>
      <c r="M64" s="22">
        <f t="shared" si="8"/>
        <v>-881.68000000000029</v>
      </c>
      <c r="N64" s="10">
        <f t="shared" si="9"/>
        <v>1.0172908944715735</v>
      </c>
    </row>
    <row r="65" spans="1:14" ht="28.5" customHeight="1" x14ac:dyDescent="0.25">
      <c r="A65" s="17">
        <v>266</v>
      </c>
      <c r="B65" s="21" t="s">
        <v>81</v>
      </c>
      <c r="C65" s="22">
        <v>2550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f t="shared" si="7"/>
        <v>0</v>
      </c>
      <c r="M65" s="22">
        <f t="shared" si="8"/>
        <v>2550</v>
      </c>
      <c r="N65" s="10">
        <f t="shared" si="9"/>
        <v>0</v>
      </c>
    </row>
    <row r="66" spans="1:14" x14ac:dyDescent="0.25">
      <c r="A66" s="17">
        <v>267</v>
      </c>
      <c r="B66" s="21" t="s">
        <v>82</v>
      </c>
      <c r="C66" s="22">
        <v>20730</v>
      </c>
      <c r="D66" s="22">
        <v>0</v>
      </c>
      <c r="E66" s="22">
        <v>0</v>
      </c>
      <c r="F66" s="22">
        <v>496</v>
      </c>
      <c r="G66" s="22">
        <v>7225</v>
      </c>
      <c r="H66" s="22">
        <v>0</v>
      </c>
      <c r="I66" s="22">
        <v>0</v>
      </c>
      <c r="J66" s="22">
        <v>0</v>
      </c>
      <c r="K66" s="22">
        <v>0</v>
      </c>
      <c r="L66" s="22">
        <f t="shared" si="7"/>
        <v>7721</v>
      </c>
      <c r="M66" s="22">
        <f t="shared" si="8"/>
        <v>13009</v>
      </c>
      <c r="N66" s="10">
        <f t="shared" si="9"/>
        <v>0.37245537867824408</v>
      </c>
    </row>
    <row r="67" spans="1:14" ht="25.5" x14ac:dyDescent="0.25">
      <c r="A67" s="17">
        <v>268</v>
      </c>
      <c r="B67" s="21" t="s">
        <v>83</v>
      </c>
      <c r="C67" s="22">
        <v>6864</v>
      </c>
      <c r="D67" s="22">
        <v>0</v>
      </c>
      <c r="E67" s="22">
        <v>0</v>
      </c>
      <c r="F67" s="22">
        <v>16.22</v>
      </c>
      <c r="G67" s="22">
        <v>1664.7</v>
      </c>
      <c r="H67" s="22">
        <v>1320</v>
      </c>
      <c r="I67" s="22">
        <v>50</v>
      </c>
      <c r="J67" s="22">
        <v>577.5</v>
      </c>
      <c r="K67" s="22">
        <v>0</v>
      </c>
      <c r="L67" s="22">
        <f t="shared" si="7"/>
        <v>3628.42</v>
      </c>
      <c r="M67" s="22">
        <f t="shared" si="8"/>
        <v>3235.58</v>
      </c>
      <c r="N67" s="10">
        <f t="shared" si="9"/>
        <v>0.52861596736596739</v>
      </c>
    </row>
    <row r="68" spans="1:14" x14ac:dyDescent="0.25">
      <c r="A68" s="17">
        <v>269</v>
      </c>
      <c r="B68" s="21" t="s">
        <v>84</v>
      </c>
      <c r="C68" s="22">
        <v>4054</v>
      </c>
      <c r="D68" s="22">
        <v>0</v>
      </c>
      <c r="E68" s="22">
        <v>0</v>
      </c>
      <c r="F68" s="22">
        <v>4053.51</v>
      </c>
      <c r="G68" s="22">
        <v>0</v>
      </c>
      <c r="H68" s="22">
        <v>0</v>
      </c>
      <c r="I68" s="22">
        <v>616.6</v>
      </c>
      <c r="J68" s="22">
        <v>0</v>
      </c>
      <c r="K68" s="22">
        <v>0</v>
      </c>
      <c r="L68" s="22">
        <f t="shared" si="7"/>
        <v>4670.1100000000006</v>
      </c>
      <c r="M68" s="22">
        <f t="shared" si="8"/>
        <v>-616.11000000000058</v>
      </c>
      <c r="N68" s="10">
        <f t="shared" si="9"/>
        <v>1.1519758263443514</v>
      </c>
    </row>
    <row r="69" spans="1:14" x14ac:dyDescent="0.25">
      <c r="A69" s="17">
        <v>273</v>
      </c>
      <c r="B69" s="21" t="s">
        <v>85</v>
      </c>
      <c r="C69" s="22">
        <v>480</v>
      </c>
      <c r="D69" s="22"/>
      <c r="E69" s="22"/>
      <c r="F69" s="22"/>
      <c r="G69" s="22"/>
      <c r="H69" s="22"/>
      <c r="I69" s="22"/>
      <c r="J69" s="22"/>
      <c r="K69" s="22"/>
      <c r="L69" s="22">
        <f t="shared" si="7"/>
        <v>0</v>
      </c>
      <c r="M69" s="22">
        <f t="shared" si="8"/>
        <v>480</v>
      </c>
      <c r="N69" s="10">
        <f t="shared" si="9"/>
        <v>0</v>
      </c>
    </row>
    <row r="70" spans="1:14" x14ac:dyDescent="0.25">
      <c r="A70" s="17">
        <v>283</v>
      </c>
      <c r="B70" s="21" t="s">
        <v>86</v>
      </c>
      <c r="C70" s="22">
        <v>1566</v>
      </c>
      <c r="D70" s="22">
        <v>0</v>
      </c>
      <c r="E70" s="22">
        <v>0</v>
      </c>
      <c r="F70" s="22">
        <v>100.2</v>
      </c>
      <c r="G70" s="22">
        <v>0</v>
      </c>
      <c r="H70" s="22">
        <v>0</v>
      </c>
      <c r="I70" s="22">
        <v>66.489999999999995</v>
      </c>
      <c r="J70" s="22">
        <v>0</v>
      </c>
      <c r="K70" s="22">
        <v>0</v>
      </c>
      <c r="L70" s="22">
        <f t="shared" si="7"/>
        <v>166.69</v>
      </c>
      <c r="M70" s="22">
        <f t="shared" si="8"/>
        <v>1399.31</v>
      </c>
      <c r="N70" s="10">
        <f t="shared" si="9"/>
        <v>0.10644316730523627</v>
      </c>
    </row>
    <row r="71" spans="1:14" x14ac:dyDescent="0.25">
      <c r="A71" s="17">
        <v>284</v>
      </c>
      <c r="B71" s="21" t="s">
        <v>87</v>
      </c>
      <c r="C71" s="22">
        <v>0</v>
      </c>
      <c r="D71" s="22"/>
      <c r="E71" s="22"/>
      <c r="F71" s="22"/>
      <c r="G71" s="22"/>
      <c r="H71" s="22"/>
      <c r="I71" s="22"/>
      <c r="J71" s="22"/>
      <c r="K71" s="22"/>
      <c r="L71" s="22">
        <f t="shared" si="7"/>
        <v>0</v>
      </c>
      <c r="M71" s="22">
        <f t="shared" si="8"/>
        <v>0</v>
      </c>
      <c r="N71" s="10">
        <v>0</v>
      </c>
    </row>
    <row r="72" spans="1:14" x14ac:dyDescent="0.25">
      <c r="A72" s="17">
        <v>286</v>
      </c>
      <c r="B72" s="21" t="s">
        <v>88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f t="shared" si="7"/>
        <v>0</v>
      </c>
      <c r="M72" s="22">
        <f t="shared" si="8"/>
        <v>0</v>
      </c>
      <c r="N72" s="10">
        <v>0</v>
      </c>
    </row>
    <row r="73" spans="1:14" x14ac:dyDescent="0.25">
      <c r="A73" s="17">
        <v>289</v>
      </c>
      <c r="B73" s="21" t="s">
        <v>89</v>
      </c>
      <c r="C73" s="22">
        <v>300</v>
      </c>
      <c r="D73" s="22">
        <v>0</v>
      </c>
      <c r="E73" s="22">
        <v>0</v>
      </c>
      <c r="F73" s="22">
        <v>300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f t="shared" si="7"/>
        <v>300</v>
      </c>
      <c r="M73" s="22">
        <f t="shared" si="8"/>
        <v>0</v>
      </c>
      <c r="N73" s="10">
        <f t="shared" ref="N73:N88" si="10">L73/C73</f>
        <v>1</v>
      </c>
    </row>
    <row r="74" spans="1:14" x14ac:dyDescent="0.25">
      <c r="A74" s="17">
        <v>291</v>
      </c>
      <c r="B74" s="21" t="s">
        <v>90</v>
      </c>
      <c r="C74" s="22">
        <v>10068</v>
      </c>
      <c r="D74" s="22">
        <v>0</v>
      </c>
      <c r="E74" s="22">
        <v>0</v>
      </c>
      <c r="F74" s="22">
        <v>17.149999999999999</v>
      </c>
      <c r="G74" s="22">
        <v>145</v>
      </c>
      <c r="H74" s="22">
        <v>0</v>
      </c>
      <c r="I74" s="22">
        <v>6295</v>
      </c>
      <c r="J74" s="22">
        <v>9715.86</v>
      </c>
      <c r="K74" s="22">
        <v>40</v>
      </c>
      <c r="L74" s="22">
        <f t="shared" si="7"/>
        <v>16213.01</v>
      </c>
      <c r="M74" s="22">
        <f t="shared" si="8"/>
        <v>-6145.01</v>
      </c>
      <c r="N74" s="10">
        <f t="shared" si="10"/>
        <v>1.6103506158124752</v>
      </c>
    </row>
    <row r="75" spans="1:14" ht="25.5" x14ac:dyDescent="0.25">
      <c r="A75" s="20">
        <v>292</v>
      </c>
      <c r="B75" s="21" t="s">
        <v>91</v>
      </c>
      <c r="C75" s="22">
        <v>10259</v>
      </c>
      <c r="D75" s="22">
        <v>0</v>
      </c>
      <c r="E75" s="22">
        <v>0</v>
      </c>
      <c r="F75" s="22">
        <v>1007</v>
      </c>
      <c r="G75" s="22">
        <v>8226.2999999999993</v>
      </c>
      <c r="H75" s="22">
        <v>0</v>
      </c>
      <c r="I75" s="22">
        <v>0</v>
      </c>
      <c r="J75" s="22">
        <v>0</v>
      </c>
      <c r="K75" s="22">
        <v>0</v>
      </c>
      <c r="L75" s="22">
        <f t="shared" si="7"/>
        <v>9233.2999999999993</v>
      </c>
      <c r="M75" s="22">
        <f t="shared" si="8"/>
        <v>1025.7000000000007</v>
      </c>
      <c r="N75" s="10">
        <f t="shared" si="10"/>
        <v>0.9000194950774929</v>
      </c>
    </row>
    <row r="76" spans="1:14" x14ac:dyDescent="0.25">
      <c r="A76" s="20">
        <v>293</v>
      </c>
      <c r="B76" s="21" t="s">
        <v>92</v>
      </c>
      <c r="C76" s="22">
        <v>216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220.8</v>
      </c>
      <c r="K76" s="22">
        <v>0</v>
      </c>
      <c r="L76" s="22">
        <f t="shared" si="7"/>
        <v>220.8</v>
      </c>
      <c r="M76" s="22">
        <f t="shared" si="8"/>
        <v>-4.8000000000000114</v>
      </c>
      <c r="N76" s="10">
        <f t="shared" si="10"/>
        <v>1.0222222222222224</v>
      </c>
    </row>
    <row r="77" spans="1:14" ht="38.25" x14ac:dyDescent="0.25">
      <c r="A77" s="20">
        <v>295</v>
      </c>
      <c r="B77" s="21" t="s">
        <v>93</v>
      </c>
      <c r="C77" s="22">
        <v>1619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f t="shared" si="7"/>
        <v>0</v>
      </c>
      <c r="M77" s="22">
        <f t="shared" si="8"/>
        <v>1619</v>
      </c>
      <c r="N77" s="10">
        <f t="shared" si="10"/>
        <v>0</v>
      </c>
    </row>
    <row r="78" spans="1:14" x14ac:dyDescent="0.25">
      <c r="A78" s="20">
        <v>296</v>
      </c>
      <c r="B78" s="21" t="s">
        <v>94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f t="shared" si="7"/>
        <v>0</v>
      </c>
      <c r="M78" s="22">
        <f t="shared" si="8"/>
        <v>0</v>
      </c>
      <c r="N78" s="10" t="e">
        <f t="shared" si="10"/>
        <v>#DIV/0!</v>
      </c>
    </row>
    <row r="79" spans="1:14" ht="38.25" x14ac:dyDescent="0.25">
      <c r="A79" s="20">
        <v>297</v>
      </c>
      <c r="B79" s="21" t="s">
        <v>95</v>
      </c>
      <c r="C79" s="22">
        <v>3000</v>
      </c>
      <c r="D79" s="22">
        <v>0</v>
      </c>
      <c r="E79" s="22">
        <v>0</v>
      </c>
      <c r="F79" s="22">
        <v>100</v>
      </c>
      <c r="G79" s="22">
        <v>85.49</v>
      </c>
      <c r="H79" s="22">
        <v>539.52</v>
      </c>
      <c r="I79" s="22">
        <v>0</v>
      </c>
      <c r="J79" s="22">
        <v>0</v>
      </c>
      <c r="K79" s="22">
        <v>0</v>
      </c>
      <c r="L79" s="22">
        <f t="shared" si="7"/>
        <v>725.01</v>
      </c>
      <c r="M79" s="22">
        <f t="shared" si="8"/>
        <v>2274.9899999999998</v>
      </c>
      <c r="N79" s="10">
        <f t="shared" si="10"/>
        <v>0.24167</v>
      </c>
    </row>
    <row r="80" spans="1:14" x14ac:dyDescent="0.25">
      <c r="A80" s="17">
        <v>298</v>
      </c>
      <c r="B80" s="21" t="s">
        <v>96</v>
      </c>
      <c r="C80" s="22">
        <v>57319</v>
      </c>
      <c r="D80" s="22" t="s">
        <v>18</v>
      </c>
      <c r="E80" s="22" t="s">
        <v>18</v>
      </c>
      <c r="F80" s="22">
        <v>10260.870000000001</v>
      </c>
      <c r="G80" s="22">
        <v>20969</v>
      </c>
      <c r="H80" s="22" t="s">
        <v>18</v>
      </c>
      <c r="I80" s="22">
        <v>2349.46</v>
      </c>
      <c r="J80" s="22">
        <v>5525.91</v>
      </c>
      <c r="K80" s="22">
        <v>9435.69</v>
      </c>
      <c r="L80" s="22">
        <f t="shared" si="7"/>
        <v>48540.930000000008</v>
      </c>
      <c r="M80" s="22">
        <f t="shared" si="8"/>
        <v>8778.0699999999924</v>
      </c>
      <c r="N80" s="10">
        <f t="shared" si="10"/>
        <v>0.84685584186744378</v>
      </c>
    </row>
    <row r="81" spans="1:14" x14ac:dyDescent="0.25">
      <c r="A81" s="20">
        <v>299</v>
      </c>
      <c r="B81" s="21" t="s">
        <v>97</v>
      </c>
      <c r="C81" s="22">
        <v>512</v>
      </c>
      <c r="D81" s="22">
        <v>0</v>
      </c>
      <c r="E81" s="22">
        <v>0</v>
      </c>
      <c r="F81" s="22">
        <v>18.93</v>
      </c>
      <c r="G81" s="22">
        <v>449</v>
      </c>
      <c r="H81" s="22">
        <v>0</v>
      </c>
      <c r="I81" s="22">
        <v>22.46</v>
      </c>
      <c r="J81" s="22">
        <v>868</v>
      </c>
      <c r="K81" s="22">
        <v>0</v>
      </c>
      <c r="L81" s="22">
        <f t="shared" si="7"/>
        <v>1358.3899999999999</v>
      </c>
      <c r="M81" s="22">
        <f t="shared" si="8"/>
        <v>-846.38999999999987</v>
      </c>
      <c r="N81" s="10">
        <f t="shared" si="10"/>
        <v>2.6531054687499998</v>
      </c>
    </row>
    <row r="82" spans="1:14" s="13" customFormat="1" x14ac:dyDescent="0.25">
      <c r="A82" s="26" t="s">
        <v>98</v>
      </c>
      <c r="B82" s="27"/>
      <c r="C82" s="11">
        <f>SUM(C50:C81)</f>
        <v>295543</v>
      </c>
      <c r="D82" s="11">
        <f t="shared" ref="D82:M82" si="11">SUM(D50:D81)</f>
        <v>0</v>
      </c>
      <c r="E82" s="11">
        <f t="shared" si="11"/>
        <v>1079</v>
      </c>
      <c r="F82" s="11">
        <f t="shared" si="11"/>
        <v>28235.450000000004</v>
      </c>
      <c r="G82" s="11">
        <f t="shared" si="11"/>
        <v>91420.09</v>
      </c>
      <c r="H82" s="11">
        <f t="shared" si="11"/>
        <v>9892.52</v>
      </c>
      <c r="I82" s="11">
        <f t="shared" si="11"/>
        <v>27326.629999999997</v>
      </c>
      <c r="J82" s="11">
        <f t="shared" si="11"/>
        <v>14417.869999999999</v>
      </c>
      <c r="K82" s="11">
        <f t="shared" si="11"/>
        <v>13551.79</v>
      </c>
      <c r="L82" s="11">
        <f t="shared" si="11"/>
        <v>185923.35000000003</v>
      </c>
      <c r="M82" s="11">
        <f t="shared" si="11"/>
        <v>109619.65</v>
      </c>
      <c r="N82" s="12">
        <f t="shared" si="10"/>
        <v>0.62909069069475521</v>
      </c>
    </row>
    <row r="83" spans="1:14" x14ac:dyDescent="0.25">
      <c r="A83" s="20">
        <v>322</v>
      </c>
      <c r="B83" s="21" t="s">
        <v>113</v>
      </c>
      <c r="C83" s="22">
        <v>39400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22356</v>
      </c>
      <c r="J83" s="22">
        <v>0</v>
      </c>
      <c r="K83" s="22">
        <v>0</v>
      </c>
      <c r="L83" s="22">
        <f>SUM(D83:K83)</f>
        <v>22356</v>
      </c>
      <c r="M83" s="22">
        <f>C83-L83</f>
        <v>17044</v>
      </c>
      <c r="N83" s="10">
        <f t="shared" si="10"/>
        <v>0.56741116751269038</v>
      </c>
    </row>
    <row r="84" spans="1:14" x14ac:dyDescent="0.25">
      <c r="A84" s="20">
        <v>325</v>
      </c>
      <c r="B84" s="21" t="s">
        <v>99</v>
      </c>
      <c r="C84" s="22">
        <v>400000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f>SUM(D84:K84)</f>
        <v>0</v>
      </c>
      <c r="M84" s="22">
        <f>C84-L84</f>
        <v>400000</v>
      </c>
      <c r="N84" s="10">
        <f t="shared" si="10"/>
        <v>0</v>
      </c>
    </row>
    <row r="85" spans="1:14" x14ac:dyDescent="0.25">
      <c r="A85" s="20">
        <v>326</v>
      </c>
      <c r="B85" s="21" t="s">
        <v>100</v>
      </c>
      <c r="C85" s="22">
        <v>10500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f>SUM(D85:K85)</f>
        <v>0</v>
      </c>
      <c r="M85" s="22">
        <f>C85-L85</f>
        <v>10500</v>
      </c>
      <c r="N85" s="10">
        <f t="shared" si="10"/>
        <v>0</v>
      </c>
    </row>
    <row r="86" spans="1:14" x14ac:dyDescent="0.25">
      <c r="A86" s="20">
        <v>328</v>
      </c>
      <c r="B86" s="21" t="s">
        <v>101</v>
      </c>
      <c r="C86" s="22">
        <v>75975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f>SUM(D86:K86)</f>
        <v>0</v>
      </c>
      <c r="M86" s="22">
        <f>C86-L86</f>
        <v>75975</v>
      </c>
      <c r="N86" s="10">
        <f t="shared" si="10"/>
        <v>0</v>
      </c>
    </row>
    <row r="87" spans="1:14" x14ac:dyDescent="0.25">
      <c r="A87" s="20">
        <v>329</v>
      </c>
      <c r="B87" s="21" t="s">
        <v>102</v>
      </c>
      <c r="C87" s="22">
        <v>25302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25858.99</v>
      </c>
      <c r="J87" s="22">
        <v>0</v>
      </c>
      <c r="K87" s="22">
        <v>0</v>
      </c>
      <c r="L87" s="22">
        <f>SUM(D87:K87)</f>
        <v>25858.99</v>
      </c>
      <c r="M87" s="22">
        <f>C87-L87</f>
        <v>-556.9900000000016</v>
      </c>
      <c r="N87" s="10">
        <f t="shared" si="10"/>
        <v>1.0220136748083155</v>
      </c>
    </row>
    <row r="88" spans="1:14" s="13" customFormat="1" x14ac:dyDescent="0.25">
      <c r="A88" s="26" t="s">
        <v>103</v>
      </c>
      <c r="B88" s="27"/>
      <c r="C88" s="11">
        <f>SUM(C83:C87)</f>
        <v>551177</v>
      </c>
      <c r="D88" s="11">
        <f t="shared" ref="D88:M88" si="12">SUM(D83:D87)</f>
        <v>0</v>
      </c>
      <c r="E88" s="11">
        <f t="shared" si="12"/>
        <v>0</v>
      </c>
      <c r="F88" s="11">
        <f t="shared" si="12"/>
        <v>0</v>
      </c>
      <c r="G88" s="11">
        <f t="shared" si="12"/>
        <v>0</v>
      </c>
      <c r="H88" s="11">
        <f t="shared" si="12"/>
        <v>0</v>
      </c>
      <c r="I88" s="11">
        <f t="shared" si="12"/>
        <v>48214.990000000005</v>
      </c>
      <c r="J88" s="11">
        <f t="shared" si="12"/>
        <v>0</v>
      </c>
      <c r="K88" s="11">
        <f t="shared" si="12"/>
        <v>0</v>
      </c>
      <c r="L88" s="11">
        <f t="shared" si="12"/>
        <v>48214.990000000005</v>
      </c>
      <c r="M88" s="11">
        <f t="shared" si="12"/>
        <v>502962.01</v>
      </c>
      <c r="N88" s="12">
        <f t="shared" si="10"/>
        <v>8.7476418645915932E-2</v>
      </c>
    </row>
    <row r="89" spans="1:14" x14ac:dyDescent="0.25">
      <c r="A89" s="20">
        <v>413</v>
      </c>
      <c r="B89" s="21" t="s">
        <v>104</v>
      </c>
      <c r="C89" s="22">
        <v>0</v>
      </c>
      <c r="D89" s="22" t="s">
        <v>18</v>
      </c>
      <c r="E89" s="22" t="s">
        <v>18</v>
      </c>
      <c r="F89" s="22" t="s">
        <v>18</v>
      </c>
      <c r="G89" s="22" t="s">
        <v>18</v>
      </c>
      <c r="H89" s="22" t="s">
        <v>18</v>
      </c>
      <c r="I89" s="22" t="s">
        <v>18</v>
      </c>
      <c r="J89" s="22" t="s">
        <v>18</v>
      </c>
      <c r="K89" s="22" t="s">
        <v>18</v>
      </c>
      <c r="L89" s="22">
        <f>SUM(D89:K89)</f>
        <v>0</v>
      </c>
      <c r="M89" s="22">
        <f>C89-L89</f>
        <v>0</v>
      </c>
      <c r="N89" s="10">
        <v>0</v>
      </c>
    </row>
    <row r="90" spans="1:14" x14ac:dyDescent="0.25">
      <c r="A90" s="20">
        <v>415</v>
      </c>
      <c r="B90" s="21" t="s">
        <v>105</v>
      </c>
      <c r="C90" s="22">
        <v>0</v>
      </c>
      <c r="D90" s="22" t="s">
        <v>18</v>
      </c>
      <c r="E90" s="22" t="s">
        <v>18</v>
      </c>
      <c r="F90" s="22" t="s">
        <v>18</v>
      </c>
      <c r="G90" s="22" t="s">
        <v>18</v>
      </c>
      <c r="H90" s="22" t="s">
        <v>18</v>
      </c>
      <c r="I90" s="22" t="s">
        <v>18</v>
      </c>
      <c r="J90" s="22" t="s">
        <v>18</v>
      </c>
      <c r="K90" s="22" t="s">
        <v>18</v>
      </c>
      <c r="L90" s="22">
        <f>SUM(D90:K90)</f>
        <v>0</v>
      </c>
      <c r="M90" s="22">
        <f>C90-L90</f>
        <v>0</v>
      </c>
      <c r="N90" s="10">
        <v>0</v>
      </c>
    </row>
    <row r="91" spans="1:14" s="13" customFormat="1" x14ac:dyDescent="0.25">
      <c r="A91" s="26" t="s">
        <v>106</v>
      </c>
      <c r="B91" s="27"/>
      <c r="C91" s="11">
        <f>SUM(C89:C90)</f>
        <v>0</v>
      </c>
      <c r="D91" s="11">
        <f t="shared" ref="D91:M91" si="13">SUM(D89:D90)</f>
        <v>0</v>
      </c>
      <c r="E91" s="11">
        <f t="shared" si="13"/>
        <v>0</v>
      </c>
      <c r="F91" s="11">
        <f t="shared" si="13"/>
        <v>0</v>
      </c>
      <c r="G91" s="11">
        <f t="shared" si="13"/>
        <v>0</v>
      </c>
      <c r="H91" s="11">
        <f t="shared" si="13"/>
        <v>0</v>
      </c>
      <c r="I91" s="11">
        <f t="shared" si="13"/>
        <v>0</v>
      </c>
      <c r="J91" s="11">
        <f t="shared" si="13"/>
        <v>0</v>
      </c>
      <c r="K91" s="11">
        <f t="shared" si="13"/>
        <v>0</v>
      </c>
      <c r="L91" s="11">
        <f t="shared" si="13"/>
        <v>0</v>
      </c>
      <c r="M91" s="11">
        <f t="shared" si="13"/>
        <v>0</v>
      </c>
      <c r="N91" s="12" t="e">
        <f>L91/C91</f>
        <v>#DIV/0!</v>
      </c>
    </row>
    <row r="92" spans="1:14" x14ac:dyDescent="0.25">
      <c r="A92" s="20">
        <v>913</v>
      </c>
      <c r="B92" s="21" t="s">
        <v>107</v>
      </c>
      <c r="C92" s="22">
        <v>208000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f>SUM(D92:K92)</f>
        <v>0</v>
      </c>
      <c r="M92" s="22">
        <f>C92-L92</f>
        <v>208000</v>
      </c>
      <c r="N92" s="10">
        <f>L92/C92</f>
        <v>0</v>
      </c>
    </row>
    <row r="93" spans="1:14" s="13" customFormat="1" x14ac:dyDescent="0.25">
      <c r="A93" s="26" t="s">
        <v>108</v>
      </c>
      <c r="B93" s="27"/>
      <c r="C93" s="11">
        <f>SUM(C92)</f>
        <v>208000</v>
      </c>
      <c r="D93" s="11">
        <f t="shared" ref="D93:M93" si="14">SUM(D92)</f>
        <v>0</v>
      </c>
      <c r="E93" s="11">
        <f t="shared" si="14"/>
        <v>0</v>
      </c>
      <c r="F93" s="11">
        <f t="shared" si="14"/>
        <v>0</v>
      </c>
      <c r="G93" s="11">
        <f t="shared" si="14"/>
        <v>0</v>
      </c>
      <c r="H93" s="11">
        <f t="shared" si="14"/>
        <v>0</v>
      </c>
      <c r="I93" s="11">
        <f t="shared" si="14"/>
        <v>0</v>
      </c>
      <c r="J93" s="11">
        <f t="shared" si="14"/>
        <v>0</v>
      </c>
      <c r="K93" s="11">
        <f t="shared" si="14"/>
        <v>0</v>
      </c>
      <c r="L93" s="11">
        <f t="shared" si="14"/>
        <v>0</v>
      </c>
      <c r="M93" s="11">
        <f t="shared" si="14"/>
        <v>208000</v>
      </c>
      <c r="N93" s="12">
        <f>L93/C93</f>
        <v>0</v>
      </c>
    </row>
    <row r="94" spans="1:14" s="13" customFormat="1" x14ac:dyDescent="0.25">
      <c r="A94" s="26" t="s">
        <v>109</v>
      </c>
      <c r="B94" s="27"/>
      <c r="C94" s="11">
        <f>C49+C82+C88+C91+C93+C17</f>
        <v>6551177</v>
      </c>
      <c r="D94" s="11">
        <f t="shared" ref="D94:M94" si="15">D49+D82+D88+D91+D93+D17</f>
        <v>391700.39</v>
      </c>
      <c r="E94" s="11">
        <f t="shared" si="15"/>
        <v>114000.69</v>
      </c>
      <c r="F94" s="11">
        <f t="shared" si="15"/>
        <v>204226.42</v>
      </c>
      <c r="G94" s="11">
        <f t="shared" si="15"/>
        <v>1554645.6500000001</v>
      </c>
      <c r="H94" s="11">
        <f t="shared" si="15"/>
        <v>558174.21</v>
      </c>
      <c r="I94" s="11">
        <f t="shared" si="15"/>
        <v>745834.81</v>
      </c>
      <c r="J94" s="11">
        <f t="shared" si="15"/>
        <v>180703.15</v>
      </c>
      <c r="K94" s="11">
        <f t="shared" si="15"/>
        <v>969699.91</v>
      </c>
      <c r="L94" s="11">
        <f t="shared" si="15"/>
        <v>4718985.2300000004</v>
      </c>
      <c r="M94" s="11">
        <f t="shared" si="15"/>
        <v>1832191.7699999998</v>
      </c>
      <c r="N94" s="12">
        <f>L94/C94</f>
        <v>0.72032632151443943</v>
      </c>
    </row>
    <row r="95" spans="1:14" ht="16.5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8"/>
    </row>
    <row r="96" spans="1:14" ht="16.5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8"/>
    </row>
    <row r="97" spans="1:14" ht="12.75" customHeight="1" x14ac:dyDescent="0.3">
      <c r="A97" s="7"/>
      <c r="B97" s="7"/>
      <c r="C97" s="15">
        <f>7189000-C94</f>
        <v>637823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8"/>
    </row>
  </sheetData>
  <mergeCells count="33">
    <mergeCell ref="A1:M1"/>
    <mergeCell ref="A2:M2"/>
    <mergeCell ref="A3:M3"/>
    <mergeCell ref="A4:M4"/>
    <mergeCell ref="A6:A7"/>
    <mergeCell ref="B6:B7"/>
    <mergeCell ref="C6:C7"/>
    <mergeCell ref="D6:G6"/>
    <mergeCell ref="H6:K6"/>
    <mergeCell ref="L6:L7"/>
    <mergeCell ref="M6:M7"/>
    <mergeCell ref="N6:N7"/>
    <mergeCell ref="A8:A9"/>
    <mergeCell ref="B8:B9"/>
    <mergeCell ref="C8:C9"/>
    <mergeCell ref="D8:D9"/>
    <mergeCell ref="E8:E9"/>
    <mergeCell ref="F8:F9"/>
    <mergeCell ref="G8:G9"/>
    <mergeCell ref="A94:B94"/>
    <mergeCell ref="L8:L9"/>
    <mergeCell ref="M8:M9"/>
    <mergeCell ref="N8:N9"/>
    <mergeCell ref="A17:B17"/>
    <mergeCell ref="H8:H9"/>
    <mergeCell ref="I8:I9"/>
    <mergeCell ref="J8:J9"/>
    <mergeCell ref="K8:K9"/>
    <mergeCell ref="A49:B49"/>
    <mergeCell ref="A82:B82"/>
    <mergeCell ref="A88:B88"/>
    <mergeCell ref="A91:B91"/>
    <mergeCell ref="A93:B9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14" scale="55" orientation="landscape" r:id="rId1"/>
  <rowBreaks count="3" manualBreakCount="3">
    <brk id="49" max="13" man="1"/>
    <brk id="82" max="13" man="1"/>
    <brk id="9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2do cuat</vt:lpstr>
      <vt:lpstr>'2do cuat'!Área_de_impresión</vt:lpstr>
      <vt:lpstr>'2do cuat'!Títulos_a_imprimir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Flores</dc:creator>
  <cp:lastModifiedBy>Sandy Garcia</cp:lastModifiedBy>
  <cp:lastPrinted>2021-08-31T17:25:56Z</cp:lastPrinted>
  <dcterms:created xsi:type="dcterms:W3CDTF">2021-02-04T17:55:28Z</dcterms:created>
  <dcterms:modified xsi:type="dcterms:W3CDTF">2021-10-28T13:29:35Z</dcterms:modified>
</cp:coreProperties>
</file>